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350" windowHeight="8580" tabRatio="806" activeTab="10"/>
  </bookViews>
  <sheets>
    <sheet name="㈱塩釜" sheetId="1" r:id="rId1"/>
    <sheet name="機船" sheetId="2" r:id="rId2"/>
    <sheet name="気仙沼漁協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総括表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9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10">'七ヶ浜'!$A$1:$P$138</definedName>
    <definedName name="_xlnm.Print_Area" localSheetId="5">'女川'!$A$1:$P$138</definedName>
    <definedName name="_xlnm.Print_Area" localSheetId="13">'石巻合計'!$A$1:$P$138</definedName>
    <definedName name="_xlnm.Print_Area" localSheetId="4">'石巻第２'!$A$1:$P$138</definedName>
    <definedName name="_xlnm.Print_Area" localSheetId="11">'総括表'!$A$1:$P$138</definedName>
    <definedName name="_xlnm.Print_Area" localSheetId="6">'南三陸'!$A$1:$P$138</definedName>
    <definedName name="_xlnm.Print_Area" localSheetId="8">'亘理'!$A$1:$P$138</definedName>
    <definedName name="_xlnm.Print_Area" localSheetId="7">'閖上'!$A$1:$P$138</definedName>
  </definedNames>
  <calcPr fullCalcOnLoad="1"/>
</workbook>
</file>

<file path=xl/sharedStrings.xml><?xml version="1.0" encoding="utf-8"?>
<sst xmlns="http://schemas.openxmlformats.org/spreadsheetml/2006/main" count="4119" uniqueCount="211">
  <si>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</si>
  <si>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</si>
  <si>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</si>
  <si>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</si>
  <si>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</si>
  <si>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</si>
  <si>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</si>
  <si>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</si>
  <si>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</si>
  <si>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</si>
  <si>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</si>
  <si>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</si>
  <si>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</si>
  <si>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</si>
  <si>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</si>
  <si>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</si>
  <si>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</si>
  <si>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</si>
  <si>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</si>
  <si>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</si>
  <si>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</si>
  <si>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</si>
  <si>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</si>
  <si>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</si>
  <si>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</si>
  <si>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</si>
  <si>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</si>
  <si>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</si>
  <si>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</si>
  <si>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</si>
  <si>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</si>
  <si>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</si>
  <si>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</si>
  <si>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</si>
  <si>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</si>
  <si>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</si>
  <si>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</si>
  <si>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</si>
  <si>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</si>
  <si>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</si>
  <si>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</si>
  <si>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</si>
  <si>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</si>
  <si>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</si>
  <si>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</si>
  <si>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</si>
  <si>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</si>
  <si>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</si>
  <si>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</si>
  <si>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</si>
  <si>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</si>
  <si>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</si>
  <si>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</si>
  <si>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</si>
  <si>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</si>
  <si>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</si>
  <si>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</si>
  <si>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</si>
  <si>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</si>
  <si>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</si>
  <si>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</si>
  <si>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</si>
  <si>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</si>
  <si>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</si>
  <si>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</si>
  <si>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</si>
  <si>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</si>
  <si>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</si>
  <si>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</si>
  <si>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</si>
  <si>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</si>
  <si>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</si>
  <si>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</si>
  <si>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</si>
  <si>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</si>
  <si>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</si>
  <si>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</si>
  <si>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</si>
  <si>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</si>
  <si>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</si>
  <si>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</si>
  <si>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</si>
  <si>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</si>
  <si>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</si>
  <si>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</si>
  <si>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</si>
  <si>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</si>
  <si>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</si>
  <si>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</si>
  <si>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</si>
  <si>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</si>
  <si>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</si>
  <si>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</si>
  <si>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８．魚種別・魚市場別・月別水揚高</t>
  </si>
  <si>
    <t>株式会社女川魚市場</t>
  </si>
  <si>
    <t>７．魚種別・月別水揚高  （総括表）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</si>
  <si>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</si>
  <si>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</si>
  <si>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</si>
  <si>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</si>
  <si>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　　い わ し</t>
  </si>
  <si>
    <t>小  　計</t>
  </si>
  <si>
    <t>か　つ　お</t>
  </si>
  <si>
    <t>数 量</t>
  </si>
  <si>
    <t>き  は  だ</t>
  </si>
  <si>
    <t>　　ま  ぐ  ろ</t>
  </si>
  <si>
    <t>　　か  じ  き</t>
  </si>
  <si>
    <t>　　　た  ら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</si>
  <si>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</si>
  <si>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</si>
  <si>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</si>
  <si>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</si>
  <si>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</si>
  <si>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</si>
  <si>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</si>
  <si>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　さけ・ます</t>
  </si>
  <si>
    <t>ま  だ  い</t>
  </si>
  <si>
    <t>　　　た  い</t>
  </si>
  <si>
    <t>油  さ  め</t>
  </si>
  <si>
    <t>　　　さ  め</t>
  </si>
  <si>
    <t>（単位：トン，千円）</t>
  </si>
  <si>
    <t>小  　計</t>
  </si>
  <si>
    <t>か ら す</t>
  </si>
  <si>
    <t>　　が れ い</t>
  </si>
  <si>
    <t>　　か れ い</t>
  </si>
  <si>
    <t>あ な ご</t>
  </si>
  <si>
    <t>めろうど</t>
  </si>
  <si>
    <t>め ぬ け</t>
  </si>
  <si>
    <t>き ち じ</t>
  </si>
  <si>
    <t>あかうお</t>
  </si>
  <si>
    <t>す ず き</t>
  </si>
  <si>
    <t>く  じ  ら</t>
  </si>
  <si>
    <t>た    　こ</t>
  </si>
  <si>
    <t>い か 類</t>
  </si>
  <si>
    <t>え び 類</t>
  </si>
  <si>
    <t>か に 類</t>
  </si>
  <si>
    <t>い  さ  だ</t>
  </si>
  <si>
    <t>な  ま  こ</t>
  </si>
  <si>
    <t>か  　き</t>
  </si>
  <si>
    <t>巻  貝  類</t>
  </si>
  <si>
    <t>　　海 草 類</t>
  </si>
  <si>
    <t>小  　計</t>
  </si>
  <si>
    <t>合  　　計</t>
  </si>
  <si>
    <t>ま　ぐ　ろ</t>
  </si>
  <si>
    <t>　　か じ き</t>
  </si>
  <si>
    <t>小　  計</t>
  </si>
  <si>
    <t>さけ・ます</t>
  </si>
  <si>
    <t>か  ら  す</t>
  </si>
  <si>
    <t>　　が  れ  い</t>
  </si>
  <si>
    <t>　　か  れ  い</t>
  </si>
  <si>
    <t>き  ち  じ</t>
  </si>
  <si>
    <t>か    　き</t>
  </si>
  <si>
    <t>　　海  草  類</t>
  </si>
  <si>
    <t>合　  　計</t>
  </si>
  <si>
    <t>（単位：トン，千円）</t>
  </si>
  <si>
    <t>た</t>
  </si>
  <si>
    <t>い</t>
  </si>
  <si>
    <t>　小  　計</t>
  </si>
  <si>
    <t>　小　  計</t>
  </si>
  <si>
    <t>　小　 計</t>
  </si>
  <si>
    <t>二枚貝類</t>
  </si>
  <si>
    <t>　小  　計</t>
  </si>
  <si>
    <t>か らす</t>
  </si>
  <si>
    <t>　あ な ご</t>
  </si>
  <si>
    <t>　め ぬ け</t>
  </si>
  <si>
    <t>　き ち じ</t>
  </si>
  <si>
    <t xml:space="preserve">た　  こ </t>
  </si>
  <si>
    <t xml:space="preserve">え び 類 </t>
  </si>
  <si>
    <t>い さ だ</t>
  </si>
  <si>
    <t>な ま こ</t>
  </si>
  <si>
    <t>巻 貝 類</t>
  </si>
  <si>
    <t>小　  計</t>
  </si>
  <si>
    <t>合　　  計</t>
  </si>
  <si>
    <t xml:space="preserve"> </t>
  </si>
  <si>
    <t>　小    　計</t>
  </si>
  <si>
    <t>　す ず き</t>
  </si>
  <si>
    <t>　く  じ  ら</t>
  </si>
  <si>
    <t>　た    　こ</t>
  </si>
  <si>
    <t>　い か類</t>
  </si>
  <si>
    <t>　え び類</t>
  </si>
  <si>
    <t>　か に 類</t>
  </si>
  <si>
    <t>　い さ だ</t>
  </si>
  <si>
    <t>　な ま こ</t>
  </si>
  <si>
    <t>　か    　き</t>
  </si>
  <si>
    <t>　巻  貝  類</t>
  </si>
  <si>
    <t>　小  　計</t>
  </si>
  <si>
    <t>　　　た   い</t>
  </si>
  <si>
    <t>　　　さ  め</t>
  </si>
  <si>
    <t>　あ なご</t>
  </si>
  <si>
    <t>　い か 類</t>
  </si>
  <si>
    <t>　え び 類</t>
  </si>
  <si>
    <t>　い  さ  だ</t>
  </si>
  <si>
    <t>　な  ま  こ</t>
  </si>
  <si>
    <t>　小　  計</t>
  </si>
  <si>
    <t>　め ぬけ</t>
  </si>
  <si>
    <t>株式会社女川魚市場</t>
  </si>
  <si>
    <t>　た　    こ</t>
  </si>
  <si>
    <t>　い  か  類</t>
  </si>
  <si>
    <t>　え  び  類</t>
  </si>
  <si>
    <t>　か  に 類</t>
  </si>
  <si>
    <t>　か  に  類</t>
  </si>
  <si>
    <t>　か　    き</t>
  </si>
  <si>
    <t>ま だ い</t>
  </si>
  <si>
    <t>　く   じ   ら</t>
  </si>
  <si>
    <t>　か     　き</t>
  </si>
  <si>
    <t>　小　  計</t>
  </si>
  <si>
    <t>合　    計</t>
  </si>
  <si>
    <t>　き  ち じ</t>
  </si>
  <si>
    <t>　す ず  き</t>
  </si>
  <si>
    <t>　た  　こ</t>
  </si>
  <si>
    <t>　か　  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</si>
</sst>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</numFmts>
  <fonts count="4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204" fontId="1" fillId="0" borderId="10" xfId="48" applyNumberFormat="1" applyFont="1" applyBorder="1" applyAlignment="1" applyProtection="1">
      <alignment/>
      <protection/>
    </xf>
    <xf numFmtId="204" fontId="1" fillId="0" borderId="14" xfId="48" applyNumberFormat="1" applyFont="1" applyBorder="1" applyAlignment="1" applyProtection="1">
      <alignment/>
      <protection/>
    </xf>
    <xf numFmtId="204" fontId="1" fillId="0" borderId="14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5" xfId="48" applyNumberFormat="1" applyFont="1" applyFill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204" fontId="1" fillId="0" borderId="25" xfId="48" applyNumberFormat="1" applyFont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9" xfId="48" applyNumberFormat="1" applyFont="1" applyBorder="1" applyAlignment="1">
      <alignment vertical="center" shrinkToFit="1"/>
    </xf>
    <xf numFmtId="41" fontId="1" fillId="0" borderId="0" xfId="48" applyNumberFormat="1" applyFont="1" applyAlignment="1">
      <alignment vertical="center" shrinkToFit="1"/>
    </xf>
    <xf numFmtId="41" fontId="1" fillId="0" borderId="30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3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 horizontal="center"/>
      <protection/>
    </xf>
    <xf numFmtId="41" fontId="1" fillId="0" borderId="34" xfId="48" applyNumberFormat="1" applyFont="1" applyBorder="1" applyAlignment="1" applyProtection="1">
      <alignment horizontal="center"/>
      <protection/>
    </xf>
    <xf numFmtId="41" fontId="1" fillId="0" borderId="35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Border="1" applyAlignment="1" applyProtection="1">
      <alignment horizontal="left"/>
      <protection/>
    </xf>
    <xf numFmtId="41" fontId="1" fillId="0" borderId="36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 horizontal="center"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0" xfId="48" applyNumberFormat="1" applyFont="1" applyBorder="1" applyAlignment="1" applyProtection="1">
      <alignment/>
      <protection/>
    </xf>
    <xf numFmtId="41" fontId="1" fillId="0" borderId="31" xfId="48" applyNumberFormat="1" applyFont="1" applyBorder="1" applyAlignment="1" applyProtection="1">
      <alignment horizontal="left"/>
      <protection/>
    </xf>
    <xf numFmtId="41" fontId="1" fillId="0" borderId="0" xfId="48" applyNumberFormat="1" applyFont="1" applyFill="1" applyAlignment="1" applyProtection="1">
      <alignment/>
      <protection/>
    </xf>
    <xf numFmtId="38" fontId="3" fillId="0" borderId="0" xfId="48" applyFont="1" applyAlignment="1" applyProtection="1">
      <alignment/>
      <protection/>
    </xf>
    <xf numFmtId="41" fontId="1" fillId="0" borderId="39" xfId="48" applyNumberFormat="1" applyFont="1" applyBorder="1" applyAlignment="1" applyProtection="1">
      <alignment/>
      <protection/>
    </xf>
    <xf numFmtId="207" fontId="1" fillId="0" borderId="0" xfId="48" applyNumberFormat="1" applyFont="1" applyAlignment="1" applyProtection="1">
      <alignment/>
      <protection/>
    </xf>
    <xf numFmtId="209" fontId="1" fillId="0" borderId="0" xfId="48" applyNumberFormat="1" applyFont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1" fontId="1" fillId="0" borderId="34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/>
      <protection/>
    </xf>
    <xf numFmtId="204" fontId="1" fillId="0" borderId="10" xfId="48" applyNumberFormat="1" applyFont="1" applyFill="1" applyBorder="1" applyAlignment="1" applyProtection="1">
      <alignment/>
      <protection/>
    </xf>
    <xf numFmtId="41" fontId="1" fillId="0" borderId="24" xfId="48" applyNumberFormat="1" applyFont="1" applyFill="1" applyBorder="1" applyAlignment="1" applyProtection="1">
      <alignment/>
      <protection/>
    </xf>
    <xf numFmtId="204" fontId="1" fillId="0" borderId="25" xfId="48" applyNumberFormat="1" applyFont="1" applyFill="1" applyBorder="1" applyAlignment="1" applyProtection="1">
      <alignment/>
      <protection/>
    </xf>
    <xf numFmtId="41" fontId="1" fillId="0" borderId="40" xfId="48" applyNumberFormat="1" applyFont="1" applyFill="1" applyBorder="1" applyAlignment="1" applyProtection="1">
      <alignment/>
      <protection/>
    </xf>
    <xf numFmtId="205" fontId="1" fillId="0" borderId="0" xfId="48" applyNumberFormat="1" applyFont="1" applyFill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 horizontal="left"/>
      <protection/>
    </xf>
    <xf numFmtId="41" fontId="1" fillId="0" borderId="31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left"/>
      <protection/>
    </xf>
    <xf numFmtId="41" fontId="4" fillId="0" borderId="12" xfId="48" applyNumberFormat="1" applyFont="1" applyFill="1" applyBorder="1" applyAlignment="1" applyProtection="1">
      <alignment horizontal="center"/>
      <protection/>
    </xf>
    <xf numFmtId="41" fontId="1" fillId="0" borderId="36" xfId="48" applyNumberFormat="1" applyFont="1" applyFill="1" applyBorder="1" applyAlignment="1" applyProtection="1">
      <alignment horizontal="center"/>
      <protection/>
    </xf>
    <xf numFmtId="41" fontId="1" fillId="0" borderId="31" xfId="48" applyNumberFormat="1" applyFont="1" applyFill="1" applyBorder="1" applyAlignment="1" applyProtection="1">
      <alignment horizontal="center"/>
      <protection/>
    </xf>
    <xf numFmtId="41" fontId="1" fillId="0" borderId="20" xfId="48" applyNumberFormat="1" applyFont="1" applyFill="1" applyBorder="1" applyAlignment="1" applyProtection="1">
      <alignment/>
      <protection/>
    </xf>
    <xf numFmtId="206" fontId="1" fillId="0" borderId="0" xfId="48" applyNumberFormat="1" applyFont="1" applyFill="1" applyAlignment="1" applyProtection="1">
      <alignment/>
      <protection/>
    </xf>
    <xf numFmtId="41" fontId="8" fillId="0" borderId="41" xfId="0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shrinkToFit="1"/>
      <protection/>
    </xf>
    <xf numFmtId="41" fontId="8" fillId="0" borderId="42" xfId="48" applyNumberFormat="1" applyFont="1" applyBorder="1" applyAlignment="1" applyProtection="1">
      <alignment shrinkToFit="1"/>
      <protection/>
    </xf>
    <xf numFmtId="41" fontId="8" fillId="0" borderId="43" xfId="48" applyNumberFormat="1" applyFont="1" applyBorder="1" applyAlignment="1" applyProtection="1">
      <alignment shrinkToFit="1"/>
      <protection/>
    </xf>
    <xf numFmtId="41" fontId="8" fillId="0" borderId="41" xfId="0" applyNumberFormat="1" applyFont="1" applyFill="1" applyBorder="1" applyAlignment="1" applyProtection="1">
      <alignment horizontal="right"/>
      <protection locked="0"/>
    </xf>
    <xf numFmtId="41" fontId="8" fillId="0" borderId="27" xfId="48" applyNumberFormat="1" applyFont="1" applyBorder="1" applyAlignment="1" applyProtection="1">
      <alignment/>
      <protection locked="0"/>
    </xf>
    <xf numFmtId="41" fontId="8" fillId="0" borderId="40" xfId="48" applyNumberFormat="1" applyFont="1" applyBorder="1" applyAlignment="1" applyProtection="1">
      <alignment/>
      <protection locked="0"/>
    </xf>
    <xf numFmtId="41" fontId="8" fillId="0" borderId="44" xfId="48" applyNumberFormat="1" applyFont="1" applyBorder="1" applyAlignment="1" applyProtection="1">
      <alignment/>
      <protection locked="0"/>
    </xf>
    <xf numFmtId="41" fontId="8" fillId="0" borderId="28" xfId="48" applyNumberFormat="1" applyFont="1" applyBorder="1" applyAlignment="1" applyProtection="1">
      <alignment/>
      <protection locked="0"/>
    </xf>
    <xf numFmtId="41" fontId="8" fillId="0" borderId="27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/>
      <protection locked="0"/>
    </xf>
    <xf numFmtId="41" fontId="1" fillId="0" borderId="44" xfId="48" applyNumberFormat="1" applyFont="1" applyBorder="1" applyAlignment="1" applyProtection="1">
      <alignment/>
      <protection locked="0"/>
    </xf>
    <xf numFmtId="41" fontId="1" fillId="0" borderId="28" xfId="48" applyNumberFormat="1" applyFont="1" applyBorder="1" applyAlignment="1" applyProtection="1">
      <alignment/>
      <protection locked="0"/>
    </xf>
    <xf numFmtId="41" fontId="8" fillId="0" borderId="45" xfId="48" applyNumberFormat="1" applyFont="1" applyBorder="1" applyAlignment="1" applyProtection="1">
      <alignment/>
      <protection locked="0"/>
    </xf>
    <xf numFmtId="41" fontId="8" fillId="0" borderId="46" xfId="48" applyNumberFormat="1" applyFont="1" applyBorder="1" applyAlignment="1" applyProtection="1">
      <alignment/>
      <protection locked="0"/>
    </xf>
    <xf numFmtId="41" fontId="8" fillId="0" borderId="47" xfId="48" applyNumberFormat="1" applyFont="1" applyBorder="1" applyAlignment="1" applyProtection="1">
      <alignment/>
      <protection locked="0"/>
    </xf>
    <xf numFmtId="41" fontId="1" fillId="0" borderId="46" xfId="48" applyNumberFormat="1" applyFont="1" applyBorder="1" applyAlignment="1">
      <alignment vertical="center" shrinkToFit="1"/>
    </xf>
    <xf numFmtId="41" fontId="1" fillId="0" borderId="48" xfId="48" applyNumberFormat="1" applyFont="1" applyBorder="1" applyAlignment="1">
      <alignment vertical="center" shrinkToFit="1"/>
    </xf>
    <xf numFmtId="41" fontId="8" fillId="0" borderId="49" xfId="48" applyNumberFormat="1" applyFont="1" applyBorder="1" applyAlignment="1" applyProtection="1">
      <alignment/>
      <protection locked="0"/>
    </xf>
    <xf numFmtId="41" fontId="8" fillId="0" borderId="49" xfId="48" applyNumberFormat="1" applyFont="1" applyBorder="1" applyAlignment="1" applyProtection="1">
      <alignment/>
      <protection/>
    </xf>
    <xf numFmtId="41" fontId="8" fillId="0" borderId="45" xfId="48" applyNumberFormat="1" applyFont="1" applyBorder="1" applyAlignment="1" applyProtection="1">
      <alignment/>
      <protection/>
    </xf>
    <xf numFmtId="41" fontId="8" fillId="0" borderId="27" xfId="48" applyNumberFormat="1" applyFont="1" applyFill="1" applyBorder="1" applyAlignment="1" applyProtection="1">
      <alignment/>
      <protection locked="0"/>
    </xf>
    <xf numFmtId="41" fontId="8" fillId="0" borderId="40" xfId="48" applyNumberFormat="1" applyFont="1" applyFill="1" applyBorder="1" applyAlignment="1" applyProtection="1">
      <alignment/>
      <protection locked="0"/>
    </xf>
    <xf numFmtId="41" fontId="8" fillId="0" borderId="44" xfId="48" applyNumberFormat="1" applyFont="1" applyFill="1" applyBorder="1" applyAlignment="1" applyProtection="1">
      <alignment/>
      <protection locked="0"/>
    </xf>
    <xf numFmtId="41" fontId="8" fillId="0" borderId="28" xfId="48" applyNumberFormat="1" applyFont="1" applyFill="1" applyBorder="1" applyAlignment="1" applyProtection="1">
      <alignment/>
      <protection locked="0"/>
    </xf>
    <xf numFmtId="41" fontId="8" fillId="0" borderId="27" xfId="48" applyNumberFormat="1" applyFont="1" applyFill="1" applyBorder="1" applyAlignment="1" applyProtection="1">
      <alignment/>
      <protection/>
    </xf>
    <xf numFmtId="41" fontId="8" fillId="0" borderId="40" xfId="0" applyNumberFormat="1" applyFont="1" applyBorder="1" applyAlignment="1" applyProtection="1">
      <alignment/>
      <protection/>
    </xf>
    <xf numFmtId="41" fontId="8" fillId="0" borderId="40" xfId="48" applyNumberFormat="1" applyFont="1" applyBorder="1" applyAlignment="1" applyProtection="1">
      <alignment/>
      <protection/>
    </xf>
    <xf numFmtId="38" fontId="8" fillId="0" borderId="47" xfId="48" applyFont="1" applyBorder="1" applyAlignment="1" applyProtection="1">
      <alignment/>
      <protection locked="0"/>
    </xf>
    <xf numFmtId="41" fontId="8" fillId="0" borderId="50" xfId="48" applyNumberFormat="1" applyFont="1" applyBorder="1" applyAlignment="1" applyProtection="1">
      <alignment shrinkToFit="1"/>
      <protection locked="0"/>
    </xf>
    <xf numFmtId="41" fontId="8" fillId="0" borderId="46" xfId="48" applyNumberFormat="1" applyFont="1" applyBorder="1" applyAlignment="1" applyProtection="1">
      <alignment shrinkToFit="1"/>
      <protection locked="0"/>
    </xf>
    <xf numFmtId="41" fontId="8" fillId="0" borderId="45" xfId="48" applyNumberFormat="1" applyFont="1" applyBorder="1" applyAlignment="1" applyProtection="1">
      <alignment shrinkToFit="1"/>
      <protection locked="0"/>
    </xf>
    <xf numFmtId="41" fontId="8" fillId="0" borderId="45" xfId="48" applyNumberFormat="1" applyFont="1" applyBorder="1" applyAlignment="1" applyProtection="1">
      <alignment shrinkToFit="1"/>
      <protection/>
    </xf>
    <xf numFmtId="41" fontId="8" fillId="0" borderId="46" xfId="48" applyNumberFormat="1" applyFont="1" applyBorder="1" applyAlignment="1" applyProtection="1">
      <alignment shrinkToFit="1"/>
      <protection/>
    </xf>
    <xf numFmtId="41" fontId="8" fillId="0" borderId="40" xfId="48" applyNumberFormat="1" applyFont="1" applyBorder="1" applyAlignment="1" applyProtection="1">
      <alignment shrinkToFit="1"/>
      <protection/>
    </xf>
    <xf numFmtId="41" fontId="8" fillId="0" borderId="51" xfId="48" applyNumberFormat="1" applyFont="1" applyBorder="1" applyAlignment="1" applyProtection="1">
      <alignment shrinkToFit="1"/>
      <protection locked="0"/>
    </xf>
    <xf numFmtId="41" fontId="8" fillId="0" borderId="42" xfId="48" applyNumberFormat="1" applyFont="1" applyBorder="1" applyAlignment="1" applyProtection="1">
      <alignment/>
      <protection locked="0"/>
    </xf>
    <xf numFmtId="41" fontId="8" fillId="0" borderId="43" xfId="48" applyNumberFormat="1" applyFont="1" applyBorder="1" applyAlignment="1" applyProtection="1">
      <alignment/>
      <protection locked="0"/>
    </xf>
    <xf numFmtId="41" fontId="8" fillId="0" borderId="52" xfId="48" applyNumberFormat="1" applyFont="1" applyBorder="1" applyAlignment="1" applyProtection="1">
      <alignment/>
      <protection locked="0"/>
    </xf>
    <xf numFmtId="41" fontId="8" fillId="0" borderId="0" xfId="48" applyNumberFormat="1" applyFont="1" applyBorder="1" applyAlignment="1" applyProtection="1">
      <alignment/>
      <protection locked="0"/>
    </xf>
    <xf numFmtId="41" fontId="8" fillId="0" borderId="53" xfId="48" applyNumberFormat="1" applyFont="1" applyFill="1" applyBorder="1" applyAlignment="1" applyProtection="1">
      <alignment/>
      <protection locked="0"/>
    </xf>
    <xf numFmtId="41" fontId="8" fillId="0" borderId="27" xfId="0" applyNumberFormat="1" applyFont="1" applyBorder="1" applyAlignment="1" applyProtection="1">
      <alignment/>
      <protection locked="0"/>
    </xf>
    <xf numFmtId="41" fontId="8" fillId="0" borderId="40" xfId="0" applyNumberFormat="1" applyFont="1" applyBorder="1" applyAlignment="1" applyProtection="1">
      <alignment/>
      <protection locked="0"/>
    </xf>
    <xf numFmtId="41" fontId="8" fillId="0" borderId="44" xfId="0" applyNumberFormat="1" applyFont="1" applyBorder="1" applyAlignment="1" applyProtection="1">
      <alignment/>
      <protection locked="0"/>
    </xf>
    <xf numFmtId="41" fontId="8" fillId="0" borderId="27" xfId="0" applyNumberFormat="1" applyFont="1" applyBorder="1" applyAlignment="1" applyProtection="1">
      <alignment/>
      <protection/>
    </xf>
    <xf numFmtId="41" fontId="8" fillId="0" borderId="28" xfId="0" applyNumberFormat="1" applyFont="1" applyBorder="1" applyAlignment="1" applyProtection="1">
      <alignment/>
      <protection locked="0"/>
    </xf>
    <xf numFmtId="41" fontId="1" fillId="0" borderId="27" xfId="0" applyNumberFormat="1" applyFont="1" applyBorder="1" applyAlignment="1" applyProtection="1">
      <alignment/>
      <protection locked="0"/>
    </xf>
    <xf numFmtId="41" fontId="1" fillId="0" borderId="40" xfId="0" applyNumberFormat="1" applyFont="1" applyBorder="1" applyAlignment="1" applyProtection="1">
      <alignment/>
      <protection locked="0"/>
    </xf>
    <xf numFmtId="41" fontId="1" fillId="0" borderId="54" xfId="48" applyNumberFormat="1" applyFont="1" applyBorder="1" applyAlignment="1" applyProtection="1">
      <alignment/>
      <protection/>
    </xf>
    <xf numFmtId="41" fontId="1" fillId="0" borderId="40" xfId="48" applyNumberFormat="1" applyFont="1" applyBorder="1" applyAlignment="1" applyProtection="1">
      <alignment/>
      <protection/>
    </xf>
    <xf numFmtId="41" fontId="1" fillId="0" borderId="27" xfId="0" applyNumberFormat="1" applyFont="1" applyBorder="1" applyAlignment="1" applyProtection="1">
      <alignment/>
      <protection/>
    </xf>
    <xf numFmtId="41" fontId="1" fillId="0" borderId="40" xfId="0" applyNumberFormat="1" applyFont="1" applyBorder="1" applyAlignment="1" applyProtection="1">
      <alignment/>
      <protection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28" xfId="0" applyNumberFormat="1" applyFont="1" applyBorder="1" applyAlignment="1" applyProtection="1">
      <alignment/>
      <protection locked="0"/>
    </xf>
    <xf numFmtId="41" fontId="8" fillId="0" borderId="53" xfId="0" applyNumberFormat="1" applyFont="1" applyBorder="1" applyAlignment="1" applyProtection="1">
      <alignment/>
      <protection locked="0"/>
    </xf>
    <xf numFmtId="41" fontId="8" fillId="0" borderId="27" xfId="0" applyNumberFormat="1" applyFont="1" applyBorder="1" applyAlignment="1" applyProtection="1">
      <alignment shrinkToFit="1"/>
      <protection locked="0"/>
    </xf>
    <xf numFmtId="41" fontId="8" fillId="0" borderId="40" xfId="0" applyNumberFormat="1" applyFont="1" applyBorder="1" applyAlignment="1" applyProtection="1">
      <alignment shrinkToFit="1"/>
      <protection locked="0"/>
    </xf>
    <xf numFmtId="41" fontId="8" fillId="0" borderId="54" xfId="48" applyNumberFormat="1" applyFont="1" applyBorder="1" applyAlignment="1" applyProtection="1">
      <alignment shrinkToFit="1"/>
      <protection/>
    </xf>
    <xf numFmtId="41" fontId="8" fillId="0" borderId="27" xfId="0" applyNumberFormat="1" applyFont="1" applyBorder="1" applyAlignment="1" applyProtection="1">
      <alignment shrinkToFit="1"/>
      <protection/>
    </xf>
    <xf numFmtId="41" fontId="8" fillId="0" borderId="40" xfId="0" applyNumberFormat="1" applyFont="1" applyBorder="1" applyAlignment="1" applyProtection="1">
      <alignment shrinkToFit="1"/>
      <protection/>
    </xf>
    <xf numFmtId="41" fontId="8" fillId="0" borderId="44" xfId="0" applyNumberFormat="1" applyFont="1" applyBorder="1" applyAlignment="1" applyProtection="1">
      <alignment shrinkToFit="1"/>
      <protection locked="0"/>
    </xf>
    <xf numFmtId="41" fontId="8" fillId="0" borderId="0" xfId="0" applyNumberFormat="1" applyFont="1" applyBorder="1" applyAlignment="1" applyProtection="1">
      <alignment shrinkToFit="1"/>
      <protection locked="0"/>
    </xf>
    <xf numFmtId="41" fontId="8" fillId="0" borderId="27" xfId="0" applyNumberFormat="1" applyFont="1" applyFill="1" applyBorder="1" applyAlignment="1" applyProtection="1">
      <alignment/>
      <protection locked="0"/>
    </xf>
    <xf numFmtId="41" fontId="8" fillId="0" borderId="40" xfId="0" applyNumberFormat="1" applyFont="1" applyFill="1" applyBorder="1" applyAlignment="1" applyProtection="1">
      <alignment/>
      <protection locked="0"/>
    </xf>
    <xf numFmtId="41" fontId="8" fillId="0" borderId="44" xfId="0" applyNumberFormat="1" applyFont="1" applyFill="1" applyBorder="1" applyAlignment="1" applyProtection="1">
      <alignment/>
      <protection locked="0"/>
    </xf>
    <xf numFmtId="41" fontId="8" fillId="0" borderId="27" xfId="0" applyNumberFormat="1" applyFont="1" applyFill="1" applyBorder="1" applyAlignment="1" applyProtection="1">
      <alignment/>
      <protection/>
    </xf>
    <xf numFmtId="41" fontId="8" fillId="0" borderId="40" xfId="0" applyNumberFormat="1" applyFont="1" applyFill="1" applyBorder="1" applyAlignment="1" applyProtection="1">
      <alignment/>
      <protection/>
    </xf>
    <xf numFmtId="41" fontId="8" fillId="0" borderId="28" xfId="0" applyNumberFormat="1" applyFont="1" applyFill="1" applyBorder="1" applyAlignment="1" applyProtection="1">
      <alignment/>
      <protection locked="0"/>
    </xf>
    <xf numFmtId="41" fontId="1" fillId="0" borderId="39" xfId="48" applyNumberFormat="1" applyFont="1" applyBorder="1" applyAlignment="1" applyProtection="1">
      <alignment horizontal="center"/>
      <protection/>
    </xf>
    <xf numFmtId="41" fontId="8" fillId="0" borderId="55" xfId="0" applyNumberFormat="1" applyFont="1" applyBorder="1" applyAlignment="1" applyProtection="1">
      <alignment shrinkToFit="1"/>
      <protection/>
    </xf>
    <xf numFmtId="41" fontId="8" fillId="0" borderId="56" xfId="0" applyNumberFormat="1" applyFont="1" applyBorder="1" applyAlignment="1" applyProtection="1">
      <alignment shrinkToFit="1"/>
      <protection/>
    </xf>
    <xf numFmtId="41" fontId="8" fillId="0" borderId="42" xfId="0" applyNumberFormat="1" applyFont="1" applyBorder="1" applyAlignment="1" applyProtection="1">
      <alignment/>
      <protection locked="0"/>
    </xf>
    <xf numFmtId="41" fontId="8" fillId="0" borderId="43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 horizontal="right"/>
      <protection locked="0"/>
    </xf>
    <xf numFmtId="41" fontId="8" fillId="0" borderId="42" xfId="48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42" xfId="0" applyNumberFormat="1" applyFont="1" applyBorder="1" applyAlignment="1" applyProtection="1">
      <alignment shrinkToFit="1"/>
      <protection locked="0"/>
    </xf>
    <xf numFmtId="41" fontId="8" fillId="0" borderId="43" xfId="0" applyNumberFormat="1" applyFont="1" applyBorder="1" applyAlignment="1" applyProtection="1">
      <alignment shrinkToFit="1"/>
      <protection locked="0"/>
    </xf>
    <xf numFmtId="41" fontId="8" fillId="0" borderId="42" xfId="0" applyNumberFormat="1" applyFont="1" applyBorder="1" applyAlignment="1" applyProtection="1">
      <alignment shrinkToFit="1"/>
      <protection/>
    </xf>
    <xf numFmtId="41" fontId="8" fillId="0" borderId="43" xfId="0" applyNumberFormat="1" applyFont="1" applyBorder="1" applyAlignment="1" applyProtection="1">
      <alignment shrinkToFit="1"/>
      <protection/>
    </xf>
    <xf numFmtId="41" fontId="8" fillId="0" borderId="57" xfId="0" applyNumberFormat="1" applyFont="1" applyBorder="1" applyAlignment="1" applyProtection="1">
      <alignment/>
      <protection/>
    </xf>
    <xf numFmtId="41" fontId="8" fillId="0" borderId="58" xfId="0" applyNumberFormat="1" applyFont="1" applyBorder="1" applyAlignment="1" applyProtection="1">
      <alignment/>
      <protection/>
    </xf>
    <xf numFmtId="41" fontId="8" fillId="0" borderId="57" xfId="0" applyNumberFormat="1" applyFont="1" applyBorder="1" applyAlignment="1" applyProtection="1">
      <alignment/>
      <protection locked="0"/>
    </xf>
    <xf numFmtId="41" fontId="8" fillId="0" borderId="58" xfId="0" applyNumberFormat="1" applyFont="1" applyBorder="1" applyAlignment="1" applyProtection="1">
      <alignment/>
      <protection locked="0"/>
    </xf>
    <xf numFmtId="41" fontId="8" fillId="0" borderId="59" xfId="0" applyNumberFormat="1" applyFont="1" applyBorder="1" applyAlignment="1" applyProtection="1">
      <alignment/>
      <protection locked="0"/>
    </xf>
    <xf numFmtId="41" fontId="8" fillId="0" borderId="57" xfId="0" applyNumberFormat="1" applyFont="1" applyBorder="1" applyAlignment="1" applyProtection="1">
      <alignment shrinkToFit="1"/>
      <protection locked="0"/>
    </xf>
    <xf numFmtId="41" fontId="8" fillId="0" borderId="58" xfId="0" applyNumberFormat="1" applyFont="1" applyBorder="1" applyAlignment="1" applyProtection="1">
      <alignment shrinkToFit="1"/>
      <protection locked="0"/>
    </xf>
    <xf numFmtId="41" fontId="8" fillId="0" borderId="60" xfId="0" applyNumberFormat="1" applyFont="1" applyBorder="1" applyAlignment="1" applyProtection="1">
      <alignment shrinkToFit="1"/>
      <protection locked="0"/>
    </xf>
    <xf numFmtId="41" fontId="8" fillId="0" borderId="60" xfId="48" applyNumberFormat="1" applyFont="1" applyBorder="1" applyAlignment="1" applyProtection="1">
      <alignment shrinkToFit="1"/>
      <protection/>
    </xf>
    <xf numFmtId="41" fontId="8" fillId="0" borderId="58" xfId="48" applyNumberFormat="1" applyFont="1" applyBorder="1" applyAlignment="1" applyProtection="1">
      <alignment shrinkToFit="1"/>
      <protection/>
    </xf>
    <xf numFmtId="41" fontId="1" fillId="0" borderId="26" xfId="48" applyNumberFormat="1" applyFont="1" applyBorder="1" applyAlignment="1">
      <alignment vertical="center" shrinkToFit="1"/>
    </xf>
    <xf numFmtId="41" fontId="8" fillId="0" borderId="57" xfId="48" applyNumberFormat="1" applyFont="1" applyBorder="1" applyAlignment="1" applyProtection="1">
      <alignment/>
      <protection locked="0"/>
    </xf>
    <xf numFmtId="41" fontId="8" fillId="0" borderId="58" xfId="48" applyNumberFormat="1" applyFont="1" applyBorder="1" applyAlignment="1" applyProtection="1">
      <alignment/>
      <protection locked="0"/>
    </xf>
    <xf numFmtId="41" fontId="8" fillId="0" borderId="61" xfId="48" applyNumberFormat="1" applyFont="1" applyBorder="1" applyAlignment="1" applyProtection="1">
      <alignment shrinkToFit="1"/>
      <protection locked="0"/>
    </xf>
    <xf numFmtId="41" fontId="8" fillId="0" borderId="57" xfId="48" applyNumberFormat="1" applyFont="1" applyBorder="1" applyAlignment="1" applyProtection="1">
      <alignment shrinkToFit="1"/>
      <protection locked="0"/>
    </xf>
    <xf numFmtId="41" fontId="8" fillId="0" borderId="58" xfId="48" applyNumberFormat="1" applyFont="1" applyBorder="1" applyAlignment="1" applyProtection="1">
      <alignment shrinkToFit="1"/>
      <protection locked="0"/>
    </xf>
    <xf numFmtId="41" fontId="8" fillId="0" borderId="60" xfId="48" applyNumberFormat="1" applyFont="1" applyBorder="1" applyAlignment="1" applyProtection="1">
      <alignment shrinkToFit="1"/>
      <protection locked="0"/>
    </xf>
    <xf numFmtId="41" fontId="1" fillId="0" borderId="58" xfId="48" applyNumberFormat="1" applyFont="1" applyBorder="1" applyAlignment="1">
      <alignment vertical="center" shrinkToFit="1"/>
    </xf>
    <xf numFmtId="41" fontId="8" fillId="0" borderId="57" xfId="48" applyNumberFormat="1" applyFont="1" applyBorder="1" applyAlignment="1" applyProtection="1">
      <alignment shrinkToFit="1"/>
      <protection/>
    </xf>
    <xf numFmtId="41" fontId="1" fillId="0" borderId="42" xfId="0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/>
    </xf>
    <xf numFmtId="41" fontId="1" fillId="0" borderId="43" xfId="0" applyNumberFormat="1" applyFont="1" applyBorder="1" applyAlignment="1" applyProtection="1">
      <alignment/>
      <protection/>
    </xf>
    <xf numFmtId="41" fontId="1" fillId="0" borderId="43" xfId="0" applyNumberFormat="1" applyFont="1" applyBorder="1" applyAlignment="1" applyProtection="1">
      <alignment/>
      <protection locked="0"/>
    </xf>
    <xf numFmtId="41" fontId="8" fillId="0" borderId="61" xfId="0" applyNumberFormat="1" applyFont="1" applyBorder="1" applyAlignment="1" applyProtection="1">
      <alignment/>
      <protection/>
    </xf>
    <xf numFmtId="41" fontId="8" fillId="0" borderId="60" xfId="0" applyNumberFormat="1" applyFont="1" applyBorder="1" applyAlignment="1" applyProtection="1">
      <alignment/>
      <protection locked="0"/>
    </xf>
    <xf numFmtId="195" fontId="1" fillId="0" borderId="42" xfId="48" applyNumberFormat="1" applyFont="1" applyBorder="1" applyAlignment="1" applyProtection="1">
      <alignment/>
      <protection/>
    </xf>
    <xf numFmtId="180" fontId="1" fillId="0" borderId="43" xfId="48" applyNumberFormat="1" applyFont="1" applyBorder="1" applyAlignment="1" applyProtection="1">
      <alignment/>
      <protection/>
    </xf>
    <xf numFmtId="41" fontId="8" fillId="0" borderId="61" xfId="0" applyNumberFormat="1" applyFont="1" applyBorder="1" applyAlignment="1" applyProtection="1">
      <alignment/>
      <protection locked="0"/>
    </xf>
    <xf numFmtId="41" fontId="1" fillId="0" borderId="62" xfId="48" applyNumberFormat="1" applyFont="1" applyBorder="1" applyAlignment="1" applyProtection="1">
      <alignment/>
      <protection/>
    </xf>
    <xf numFmtId="41" fontId="8" fillId="0" borderId="27" xfId="48" applyNumberFormat="1" applyFont="1" applyBorder="1" applyAlignment="1" applyProtection="1">
      <alignment shrinkToFit="1"/>
      <protection locked="0"/>
    </xf>
    <xf numFmtId="41" fontId="8" fillId="0" borderId="40" xfId="48" applyNumberFormat="1" applyFont="1" applyBorder="1" applyAlignment="1" applyProtection="1">
      <alignment shrinkToFit="1"/>
      <protection locked="0"/>
    </xf>
    <xf numFmtId="41" fontId="8" fillId="0" borderId="27" xfId="48" applyNumberFormat="1" applyFont="1" applyBorder="1" applyAlignment="1" applyProtection="1">
      <alignment shrinkToFit="1"/>
      <protection/>
    </xf>
    <xf numFmtId="41" fontId="8" fillId="0" borderId="63" xfId="48" applyNumberFormat="1" applyFont="1" applyBorder="1" applyAlignment="1" applyProtection="1">
      <alignment/>
      <protection locked="0"/>
    </xf>
    <xf numFmtId="41" fontId="8" fillId="0" borderId="64" xfId="48" applyNumberFormat="1" applyFont="1" applyBorder="1" applyAlignment="1" applyProtection="1">
      <alignment/>
      <protection locked="0"/>
    </xf>
    <xf numFmtId="41" fontId="8" fillId="0" borderId="65" xfId="48" applyNumberFormat="1" applyFont="1" applyBorder="1" applyAlignment="1" applyProtection="1">
      <alignment/>
      <protection locked="0"/>
    </xf>
    <xf numFmtId="41" fontId="8" fillId="0" borderId="66" xfId="48" applyNumberFormat="1" applyFont="1" applyBorder="1" applyAlignment="1" applyProtection="1">
      <alignment/>
      <protection locked="0"/>
    </xf>
    <xf numFmtId="41" fontId="8" fillId="0" borderId="67" xfId="48" applyNumberFormat="1" applyFont="1" applyBorder="1" applyAlignment="1" applyProtection="1">
      <alignment/>
      <protection locked="0"/>
    </xf>
    <xf numFmtId="41" fontId="8" fillId="0" borderId="59" xfId="48" applyNumberFormat="1" applyFont="1" applyBorder="1" applyAlignment="1" applyProtection="1">
      <alignment shrinkToFit="1"/>
      <protection locked="0"/>
    </xf>
    <xf numFmtId="41" fontId="8" fillId="0" borderId="59" xfId="48" applyNumberFormat="1" applyFont="1" applyBorder="1" applyAlignment="1" applyProtection="1">
      <alignment shrinkToFit="1"/>
      <protection/>
    </xf>
    <xf numFmtId="194" fontId="1" fillId="0" borderId="36" xfId="48" applyNumberFormat="1" applyFont="1" applyFill="1" applyBorder="1" applyAlignment="1" applyProtection="1">
      <alignment/>
      <protection/>
    </xf>
    <xf numFmtId="194" fontId="1" fillId="0" borderId="0" xfId="48" applyNumberFormat="1" applyFont="1" applyFill="1" applyAlignment="1" applyProtection="1">
      <alignment horizontal="left"/>
      <protection/>
    </xf>
    <xf numFmtId="194" fontId="1" fillId="0" borderId="12" xfId="48" applyNumberFormat="1" applyFont="1" applyFill="1" applyBorder="1" applyAlignment="1" applyProtection="1">
      <alignment horizontal="center"/>
      <protection/>
    </xf>
    <xf numFmtId="194" fontId="1" fillId="0" borderId="12" xfId="48" applyNumberFormat="1" applyFont="1" applyFill="1" applyBorder="1" applyAlignment="1" applyProtection="1">
      <alignment/>
      <protection/>
    </xf>
    <xf numFmtId="194" fontId="1" fillId="0" borderId="18" xfId="48" applyNumberFormat="1" applyFont="1" applyFill="1" applyBorder="1" applyAlignment="1" applyProtection="1">
      <alignment/>
      <protection/>
    </xf>
    <xf numFmtId="194" fontId="3" fillId="0" borderId="0" xfId="0" applyNumberFormat="1" applyFont="1" applyFill="1" applyAlignment="1" applyProtection="1">
      <alignment/>
      <protection/>
    </xf>
    <xf numFmtId="194" fontId="4" fillId="0" borderId="0" xfId="48" applyNumberFormat="1" applyFont="1" applyFill="1" applyAlignment="1" applyProtection="1">
      <alignment horizontal="left"/>
      <protection/>
    </xf>
    <xf numFmtId="194" fontId="1" fillId="0" borderId="10" xfId="48" applyNumberFormat="1" applyFont="1" applyFill="1" applyBorder="1" applyAlignment="1" applyProtection="1">
      <alignment horizontal="center"/>
      <protection/>
    </xf>
    <xf numFmtId="194" fontId="1" fillId="0" borderId="10" xfId="48" applyNumberFormat="1" applyFont="1" applyFill="1" applyBorder="1" applyAlignment="1" applyProtection="1">
      <alignment/>
      <protection/>
    </xf>
    <xf numFmtId="194" fontId="1" fillId="0" borderId="14" xfId="48" applyNumberFormat="1" applyFont="1" applyFill="1" applyBorder="1" applyAlignment="1" applyProtection="1">
      <alignment/>
      <protection/>
    </xf>
    <xf numFmtId="194" fontId="1" fillId="0" borderId="37" xfId="48" applyNumberFormat="1" applyFont="1" applyFill="1" applyBorder="1" applyAlignment="1" applyProtection="1">
      <alignment/>
      <protection/>
    </xf>
    <xf numFmtId="194" fontId="1" fillId="0" borderId="17" xfId="48" applyNumberFormat="1" applyFont="1" applyFill="1" applyBorder="1" applyAlignment="1" applyProtection="1">
      <alignment/>
      <protection/>
    </xf>
    <xf numFmtId="194" fontId="1" fillId="0" borderId="13" xfId="48" applyNumberFormat="1" applyFont="1" applyFill="1" applyBorder="1" applyAlignment="1" applyProtection="1">
      <alignment horizontal="center"/>
      <protection/>
    </xf>
    <xf numFmtId="194" fontId="1" fillId="0" borderId="13" xfId="48" applyNumberFormat="1" applyFont="1" applyFill="1" applyBorder="1" applyAlignment="1" applyProtection="1">
      <alignment/>
      <protection/>
    </xf>
    <xf numFmtId="194" fontId="1" fillId="0" borderId="16" xfId="48" applyNumberFormat="1" applyFont="1" applyFill="1" applyBorder="1" applyAlignment="1" applyProtection="1">
      <alignment/>
      <protection/>
    </xf>
    <xf numFmtId="194" fontId="1" fillId="0" borderId="26" xfId="48" applyNumberFormat="1" applyFont="1" applyFill="1" applyBorder="1" applyAlignment="1" applyProtection="1">
      <alignment/>
      <protection/>
    </xf>
    <xf numFmtId="194" fontId="1" fillId="0" borderId="0" xfId="48" applyNumberFormat="1" applyFont="1" applyFill="1" applyAlignment="1" applyProtection="1">
      <alignment/>
      <protection/>
    </xf>
    <xf numFmtId="194" fontId="1" fillId="0" borderId="25" xfId="48" applyNumberFormat="1" applyFont="1" applyFill="1" applyBorder="1" applyAlignment="1" applyProtection="1">
      <alignment/>
      <protection/>
    </xf>
    <xf numFmtId="194" fontId="1" fillId="0" borderId="21" xfId="48" applyNumberFormat="1" applyFont="1" applyFill="1" applyBorder="1" applyAlignment="1" applyProtection="1">
      <alignment/>
      <protection/>
    </xf>
    <xf numFmtId="194" fontId="1" fillId="0" borderId="28" xfId="48" applyNumberFormat="1" applyFont="1" applyFill="1" applyBorder="1" applyAlignment="1" applyProtection="1">
      <alignment/>
      <protection/>
    </xf>
    <xf numFmtId="194" fontId="1" fillId="0" borderId="28" xfId="48" applyNumberFormat="1" applyFont="1" applyBorder="1" applyAlignment="1" applyProtection="1">
      <alignment/>
      <protection/>
    </xf>
    <xf numFmtId="194" fontId="1" fillId="0" borderId="27" xfId="48" applyNumberFormat="1" applyFont="1" applyFill="1" applyBorder="1" applyAlignment="1" applyProtection="1">
      <alignment/>
      <protection/>
    </xf>
    <xf numFmtId="194" fontId="1" fillId="0" borderId="27" xfId="48" applyNumberFormat="1" applyFont="1" applyBorder="1" applyAlignment="1" applyProtection="1">
      <alignment/>
      <protection/>
    </xf>
    <xf numFmtId="194" fontId="1" fillId="0" borderId="44" xfId="48" applyNumberFormat="1" applyFont="1" applyFill="1" applyBorder="1" applyAlignment="1" applyProtection="1">
      <alignment/>
      <protection/>
    </xf>
    <xf numFmtId="194" fontId="1" fillId="0" borderId="44" xfId="48" applyNumberFormat="1" applyFont="1" applyBorder="1" applyAlignment="1" applyProtection="1">
      <alignment/>
      <protection/>
    </xf>
    <xf numFmtId="194" fontId="8" fillId="0" borderId="0" xfId="48" applyNumberFormat="1" applyFont="1" applyBorder="1" applyAlignment="1" applyProtection="1">
      <alignment shrinkToFit="1"/>
      <protection/>
    </xf>
    <xf numFmtId="194" fontId="8" fillId="0" borderId="42" xfId="48" applyNumberFormat="1" applyFont="1" applyBorder="1" applyAlignment="1" applyProtection="1">
      <alignment shrinkToFit="1"/>
      <protection/>
    </xf>
    <xf numFmtId="194" fontId="8" fillId="0" borderId="28" xfId="48" applyNumberFormat="1" applyFont="1" applyBorder="1" applyAlignment="1" applyProtection="1">
      <alignment shrinkToFit="1"/>
      <protection/>
    </xf>
    <xf numFmtId="194" fontId="3" fillId="0" borderId="0" xfId="48" applyNumberFormat="1" applyFont="1" applyFill="1" applyAlignment="1" applyProtection="1">
      <alignment/>
      <protection/>
    </xf>
    <xf numFmtId="41" fontId="1" fillId="0" borderId="68" xfId="48" applyNumberFormat="1" applyFont="1" applyBorder="1" applyAlignment="1" applyProtection="1">
      <alignment horizontal="center"/>
      <protection/>
    </xf>
    <xf numFmtId="41" fontId="1" fillId="0" borderId="65" xfId="48" applyNumberFormat="1" applyFont="1" applyBorder="1" applyAlignment="1" applyProtection="1">
      <alignment/>
      <protection locked="0"/>
    </xf>
    <xf numFmtId="41" fontId="8" fillId="0" borderId="65" xfId="48" applyNumberFormat="1" applyFont="1" applyBorder="1" applyAlignment="1" applyProtection="1">
      <alignment shrinkToFit="1"/>
      <protection locked="0"/>
    </xf>
    <xf numFmtId="41" fontId="8" fillId="0" borderId="65" xfId="48" applyNumberFormat="1" applyFont="1" applyFill="1" applyBorder="1" applyAlignment="1" applyProtection="1">
      <alignment/>
      <protection locked="0"/>
    </xf>
    <xf numFmtId="41" fontId="1" fillId="0" borderId="64" xfId="48" applyNumberFormat="1" applyFont="1" applyBorder="1" applyAlignment="1" applyProtection="1">
      <alignment/>
      <protection locked="0"/>
    </xf>
    <xf numFmtId="41" fontId="8" fillId="0" borderId="64" xfId="48" applyNumberFormat="1" applyFont="1" applyBorder="1" applyAlignment="1" applyProtection="1">
      <alignment shrinkToFit="1"/>
      <protection locked="0"/>
    </xf>
    <xf numFmtId="41" fontId="1" fillId="0" borderId="69" xfId="48" applyNumberFormat="1" applyFont="1" applyBorder="1" applyAlignment="1">
      <alignment vertical="center" shrinkToFit="1"/>
    </xf>
    <xf numFmtId="41" fontId="8" fillId="0" borderId="64" xfId="48" applyNumberFormat="1" applyFont="1" applyFill="1" applyBorder="1" applyAlignment="1" applyProtection="1">
      <alignment/>
      <protection locked="0"/>
    </xf>
    <xf numFmtId="41" fontId="8" fillId="0" borderId="65" xfId="48" applyNumberFormat="1" applyFont="1" applyBorder="1" applyAlignment="1" applyProtection="1">
      <alignment shrinkToFit="1"/>
      <protection/>
    </xf>
    <xf numFmtId="41" fontId="8" fillId="0" borderId="64" xfId="48" applyNumberFormat="1" applyFont="1" applyBorder="1" applyAlignment="1" applyProtection="1">
      <alignment shrinkToFit="1"/>
      <protection/>
    </xf>
    <xf numFmtId="41" fontId="1" fillId="0" borderId="64" xfId="48" applyNumberFormat="1" applyFont="1" applyBorder="1" applyAlignment="1">
      <alignment vertical="center" shrinkToFit="1"/>
    </xf>
    <xf numFmtId="41" fontId="1" fillId="0" borderId="70" xfId="48" applyNumberFormat="1" applyFont="1" applyBorder="1" applyAlignment="1">
      <alignment vertical="center" shrinkToFit="1"/>
    </xf>
    <xf numFmtId="41" fontId="8" fillId="0" borderId="66" xfId="48" applyNumberFormat="1" applyFont="1" applyBorder="1" applyAlignment="1" applyProtection="1">
      <alignment shrinkToFit="1"/>
      <protection/>
    </xf>
    <xf numFmtId="41" fontId="8" fillId="0" borderId="66" xfId="48" applyNumberFormat="1" applyFont="1" applyBorder="1" applyAlignment="1" applyProtection="1">
      <alignment shrinkToFit="1"/>
      <protection locked="0"/>
    </xf>
    <xf numFmtId="41" fontId="1" fillId="0" borderId="69" xfId="48" applyNumberFormat="1" applyFont="1" applyBorder="1" applyAlignment="1" applyProtection="1">
      <alignment/>
      <protection locked="0"/>
    </xf>
    <xf numFmtId="41" fontId="8" fillId="0" borderId="71" xfId="48" applyNumberFormat="1" applyFont="1" applyBorder="1" applyAlignment="1" applyProtection="1">
      <alignment/>
      <protection locked="0"/>
    </xf>
    <xf numFmtId="41" fontId="1" fillId="0" borderId="71" xfId="48" applyNumberFormat="1" applyFont="1" applyBorder="1" applyAlignment="1" applyProtection="1">
      <alignment/>
      <protection locked="0"/>
    </xf>
    <xf numFmtId="41" fontId="8" fillId="0" borderId="71" xfId="48" applyNumberFormat="1" applyFont="1" applyBorder="1" applyAlignment="1" applyProtection="1">
      <alignment shrinkToFit="1"/>
      <protection locked="0"/>
    </xf>
    <xf numFmtId="41" fontId="1" fillId="0" borderId="71" xfId="48" applyNumberFormat="1" applyFont="1" applyBorder="1" applyAlignment="1">
      <alignment vertical="center" shrinkToFit="1"/>
    </xf>
    <xf numFmtId="41" fontId="8" fillId="0" borderId="71" xfId="48" applyNumberFormat="1" applyFont="1" applyFill="1" applyBorder="1" applyAlignment="1" applyProtection="1">
      <alignment/>
      <protection locked="0"/>
    </xf>
    <xf numFmtId="41" fontId="8" fillId="0" borderId="47" xfId="48" applyNumberFormat="1" applyFont="1" applyBorder="1" applyAlignment="1" applyProtection="1">
      <alignment shrinkToFit="1"/>
      <protection/>
    </xf>
    <xf numFmtId="41" fontId="1" fillId="0" borderId="45" xfId="48" applyNumberFormat="1" applyFont="1" applyBorder="1" applyAlignment="1" applyProtection="1">
      <alignment/>
      <protection locked="0"/>
    </xf>
    <xf numFmtId="41" fontId="8" fillId="0" borderId="49" xfId="48" applyNumberFormat="1" applyFont="1" applyBorder="1" applyAlignment="1" applyProtection="1">
      <alignment shrinkToFit="1"/>
      <protection locked="0"/>
    </xf>
    <xf numFmtId="41" fontId="8" fillId="0" borderId="45" xfId="48" applyNumberFormat="1" applyFont="1" applyFill="1" applyBorder="1" applyAlignment="1" applyProtection="1">
      <alignment/>
      <protection locked="0"/>
    </xf>
    <xf numFmtId="41" fontId="1" fillId="0" borderId="46" xfId="48" applyNumberFormat="1" applyFont="1" applyBorder="1" applyAlignment="1" applyProtection="1">
      <alignment/>
      <protection locked="0"/>
    </xf>
    <xf numFmtId="41" fontId="8" fillId="0" borderId="46" xfId="48" applyNumberFormat="1" applyFont="1" applyFill="1" applyBorder="1" applyAlignment="1" applyProtection="1">
      <alignment/>
      <protection locked="0"/>
    </xf>
    <xf numFmtId="41" fontId="8" fillId="0" borderId="47" xfId="48" applyNumberFormat="1" applyFont="1" applyBorder="1" applyAlignment="1" applyProtection="1">
      <alignment shrinkToFit="1"/>
      <protection locked="0"/>
    </xf>
    <xf numFmtId="41" fontId="1" fillId="0" borderId="49" xfId="48" applyNumberFormat="1" applyFont="1" applyBorder="1" applyAlignment="1">
      <alignment vertical="center" shrinkToFit="1"/>
    </xf>
    <xf numFmtId="41" fontId="8" fillId="0" borderId="48" xfId="48" applyNumberFormat="1" applyFont="1" applyBorder="1" applyAlignment="1" applyProtection="1">
      <alignment/>
      <protection locked="0"/>
    </xf>
    <xf numFmtId="41" fontId="8" fillId="0" borderId="48" xfId="48" applyNumberFormat="1" applyFont="1" applyBorder="1" applyAlignment="1" applyProtection="1">
      <alignment shrinkToFit="1"/>
      <protection locked="0"/>
    </xf>
    <xf numFmtId="41" fontId="1" fillId="0" borderId="49" xfId="48" applyNumberFormat="1" applyFont="1" applyBorder="1" applyAlignment="1" applyProtection="1">
      <alignment/>
      <protection locked="0"/>
    </xf>
    <xf numFmtId="41" fontId="8" fillId="0" borderId="72" xfId="48" applyNumberFormat="1" applyFont="1" applyBorder="1" applyAlignment="1" applyProtection="1">
      <alignment shrinkToFit="1"/>
      <protection locked="0"/>
    </xf>
    <xf numFmtId="41" fontId="8" fillId="0" borderId="49" xfId="48" applyNumberFormat="1" applyFont="1" applyFill="1" applyBorder="1" applyAlignment="1" applyProtection="1">
      <alignment/>
      <protection locked="0"/>
    </xf>
    <xf numFmtId="41" fontId="8" fillId="0" borderId="49" xfId="48" applyNumberFormat="1" applyFont="1" applyBorder="1" applyAlignment="1" applyProtection="1">
      <alignment shrinkToFit="1"/>
      <protection/>
    </xf>
    <xf numFmtId="41" fontId="1" fillId="0" borderId="45" xfId="48" applyNumberFormat="1" applyFont="1" applyBorder="1" applyAlignment="1" applyProtection="1">
      <alignment/>
      <protection/>
    </xf>
    <xf numFmtId="41" fontId="8" fillId="0" borderId="45" xfId="48" applyNumberFormat="1" applyFont="1" applyFill="1" applyBorder="1" applyAlignment="1" applyProtection="1">
      <alignment/>
      <protection/>
    </xf>
    <xf numFmtId="41" fontId="8" fillId="0" borderId="48" xfId="48" applyNumberFormat="1" applyFont="1" applyBorder="1" applyAlignment="1" applyProtection="1">
      <alignment/>
      <protection/>
    </xf>
    <xf numFmtId="194" fontId="8" fillId="0" borderId="49" xfId="48" applyNumberFormat="1" applyFont="1" applyBorder="1" applyAlignment="1" applyProtection="1">
      <alignment shrinkToFit="1"/>
      <protection/>
    </xf>
    <xf numFmtId="41" fontId="8" fillId="0" borderId="65" xfId="0" applyNumberFormat="1" applyFont="1" applyBorder="1" applyAlignment="1" applyProtection="1">
      <alignment/>
      <protection/>
    </xf>
    <xf numFmtId="41" fontId="1" fillId="0" borderId="65" xfId="0" applyNumberFormat="1" applyFont="1" applyBorder="1" applyAlignment="1" applyProtection="1">
      <alignment/>
      <protection/>
    </xf>
    <xf numFmtId="41" fontId="8" fillId="0" borderId="65" xfId="0" applyNumberFormat="1" applyFont="1" applyFill="1" applyBorder="1" applyAlignment="1" applyProtection="1">
      <alignment/>
      <protection/>
    </xf>
    <xf numFmtId="41" fontId="8" fillId="0" borderId="64" xfId="0" applyNumberFormat="1" applyFont="1" applyBorder="1" applyAlignment="1" applyProtection="1">
      <alignment/>
      <protection/>
    </xf>
    <xf numFmtId="41" fontId="1" fillId="0" borderId="64" xfId="0" applyNumberFormat="1" applyFont="1" applyBorder="1" applyAlignment="1" applyProtection="1">
      <alignment/>
      <protection/>
    </xf>
    <xf numFmtId="41" fontId="8" fillId="0" borderId="64" xfId="0" applyNumberFormat="1" applyFont="1" applyFill="1" applyBorder="1" applyAlignment="1" applyProtection="1">
      <alignment/>
      <protection/>
    </xf>
    <xf numFmtId="41" fontId="1" fillId="0" borderId="69" xfId="50" applyNumberFormat="1" applyFont="1" applyBorder="1" applyAlignment="1">
      <alignment vertical="center" shrinkToFit="1"/>
    </xf>
    <xf numFmtId="41" fontId="1" fillId="0" borderId="69" xfId="50" applyNumberFormat="1" applyFont="1" applyBorder="1" applyAlignment="1">
      <alignment vertical="center"/>
    </xf>
    <xf numFmtId="41" fontId="8" fillId="0" borderId="65" xfId="48" applyNumberFormat="1" applyFont="1" applyBorder="1" applyAlignment="1" applyProtection="1">
      <alignment/>
      <protection/>
    </xf>
    <xf numFmtId="41" fontId="1" fillId="0" borderId="65" xfId="48" applyNumberFormat="1" applyFont="1" applyBorder="1" applyAlignment="1" applyProtection="1">
      <alignment/>
      <protection/>
    </xf>
    <xf numFmtId="41" fontId="8" fillId="0" borderId="66" xfId="48" applyNumberFormat="1" applyFont="1" applyBorder="1" applyAlignment="1" applyProtection="1">
      <alignment/>
      <protection/>
    </xf>
    <xf numFmtId="41" fontId="8" fillId="0" borderId="65" xfId="48" applyNumberFormat="1" applyFont="1" applyFill="1" applyBorder="1" applyAlignment="1" applyProtection="1">
      <alignment/>
      <protection/>
    </xf>
    <xf numFmtId="41" fontId="8" fillId="0" borderId="64" xfId="48" applyNumberFormat="1" applyFont="1" applyBorder="1" applyAlignment="1" applyProtection="1">
      <alignment/>
      <protection/>
    </xf>
    <xf numFmtId="41" fontId="1" fillId="0" borderId="64" xfId="48" applyNumberFormat="1" applyFont="1" applyBorder="1" applyAlignment="1" applyProtection="1">
      <alignment/>
      <protection/>
    </xf>
    <xf numFmtId="41" fontId="8" fillId="0" borderId="64" xfId="48" applyNumberFormat="1" applyFont="1" applyFill="1" applyBorder="1" applyAlignment="1" applyProtection="1">
      <alignment/>
      <protection/>
    </xf>
    <xf numFmtId="41" fontId="1" fillId="0" borderId="73" xfId="50" applyNumberFormat="1" applyFont="1" applyBorder="1" applyAlignment="1">
      <alignment vertical="center"/>
    </xf>
    <xf numFmtId="41" fontId="8" fillId="0" borderId="0" xfId="48" applyNumberFormat="1" applyFont="1" applyBorder="1" applyAlignment="1" applyProtection="1">
      <alignment/>
      <protection/>
    </xf>
    <xf numFmtId="41" fontId="8" fillId="0" borderId="74" xfId="48" applyNumberFormat="1" applyFont="1" applyBorder="1" applyAlignment="1" applyProtection="1">
      <alignment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41" xfId="48" applyNumberFormat="1" applyFont="1" applyBorder="1" applyAlignment="1" applyProtection="1">
      <alignment/>
      <protection/>
    </xf>
    <xf numFmtId="41" fontId="1" fillId="0" borderId="41" xfId="48" applyNumberFormat="1" applyFont="1" applyBorder="1" applyAlignment="1" applyProtection="1">
      <alignment/>
      <protection/>
    </xf>
    <xf numFmtId="41" fontId="8" fillId="0" borderId="41" xfId="48" applyNumberFormat="1" applyFont="1" applyFill="1" applyBorder="1" applyAlignment="1" applyProtection="1">
      <alignment/>
      <protection/>
    </xf>
    <xf numFmtId="41" fontId="8" fillId="0" borderId="47" xfId="48" applyNumberFormat="1" applyFont="1" applyBorder="1" applyAlignment="1" applyProtection="1">
      <alignment/>
      <protection/>
    </xf>
    <xf numFmtId="41" fontId="1" fillId="0" borderId="47" xfId="48" applyNumberFormat="1" applyFont="1" applyBorder="1" applyAlignment="1" applyProtection="1">
      <alignment/>
      <protection/>
    </xf>
    <xf numFmtId="41" fontId="8" fillId="0" borderId="47" xfId="48" applyNumberFormat="1" applyFont="1" applyFill="1" applyBorder="1" applyAlignment="1" applyProtection="1">
      <alignment/>
      <protection/>
    </xf>
    <xf numFmtId="41" fontId="8" fillId="0" borderId="60" xfId="48" applyNumberFormat="1" applyFont="1" applyBorder="1" applyAlignment="1" applyProtection="1">
      <alignment/>
      <protection/>
    </xf>
    <xf numFmtId="41" fontId="8" fillId="0" borderId="46" xfId="48" applyNumberFormat="1" applyFont="1" applyBorder="1" applyAlignment="1" applyProtection="1">
      <alignment/>
      <protection/>
    </xf>
    <xf numFmtId="41" fontId="1" fillId="0" borderId="46" xfId="48" applyNumberFormat="1" applyFont="1" applyBorder="1" applyAlignment="1" applyProtection="1">
      <alignment/>
      <protection/>
    </xf>
    <xf numFmtId="41" fontId="8" fillId="0" borderId="46" xfId="48" applyNumberFormat="1" applyFont="1" applyFill="1" applyBorder="1" applyAlignment="1" applyProtection="1">
      <alignment/>
      <protection/>
    </xf>
    <xf numFmtId="41" fontId="8" fillId="0" borderId="58" xfId="48" applyNumberFormat="1" applyFont="1" applyBorder="1" applyAlignment="1" applyProtection="1">
      <alignment/>
      <protection/>
    </xf>
    <xf numFmtId="41" fontId="1" fillId="0" borderId="48" xfId="50" applyNumberFormat="1" applyFont="1" applyBorder="1" applyAlignment="1">
      <alignment vertical="center"/>
    </xf>
    <xf numFmtId="41" fontId="8" fillId="0" borderId="57" xfId="48" applyNumberFormat="1" applyFont="1" applyBorder="1" applyAlignment="1" applyProtection="1">
      <alignment/>
      <protection/>
    </xf>
    <xf numFmtId="195" fontId="1" fillId="0" borderId="45" xfId="48" applyNumberFormat="1" applyFont="1" applyBorder="1" applyAlignment="1" applyProtection="1">
      <alignment/>
      <protection/>
    </xf>
    <xf numFmtId="180" fontId="1" fillId="0" borderId="46" xfId="48" applyNumberFormat="1" applyFont="1" applyBorder="1" applyAlignment="1" applyProtection="1">
      <alignment/>
      <protection/>
    </xf>
    <xf numFmtId="41" fontId="8" fillId="0" borderId="59" xfId="48" applyNumberFormat="1" applyFont="1" applyBorder="1" applyAlignment="1" applyProtection="1">
      <alignment/>
      <protection locked="0"/>
    </xf>
    <xf numFmtId="41" fontId="1" fillId="0" borderId="49" xfId="48" applyNumberFormat="1" applyFont="1" applyBorder="1" applyAlignment="1" applyProtection="1">
      <alignment/>
      <protection/>
    </xf>
    <xf numFmtId="41" fontId="8" fillId="0" borderId="72" xfId="48" applyNumberFormat="1" applyFont="1" applyBorder="1" applyAlignment="1" applyProtection="1">
      <alignment/>
      <protection/>
    </xf>
    <xf numFmtId="41" fontId="8" fillId="0" borderId="49" xfId="48" applyNumberFormat="1" applyFont="1" applyFill="1" applyBorder="1" applyAlignment="1" applyProtection="1">
      <alignment/>
      <protection/>
    </xf>
    <xf numFmtId="41" fontId="8" fillId="0" borderId="59" xfId="48" applyNumberFormat="1" applyFont="1" applyBorder="1" applyAlignment="1" applyProtection="1">
      <alignment/>
      <protection/>
    </xf>
    <xf numFmtId="194" fontId="8" fillId="0" borderId="49" xfId="48" applyNumberFormat="1" applyFont="1" applyBorder="1" applyAlignment="1" applyProtection="1">
      <alignment/>
      <protection/>
    </xf>
    <xf numFmtId="194" fontId="1" fillId="0" borderId="49" xfId="48" applyNumberFormat="1" applyFont="1" applyBorder="1" applyAlignment="1" applyProtection="1">
      <alignment/>
      <protection/>
    </xf>
    <xf numFmtId="194" fontId="8" fillId="0" borderId="49" xfId="48" applyNumberFormat="1" applyFont="1" applyFill="1" applyBorder="1" applyAlignment="1" applyProtection="1">
      <alignment/>
      <protection/>
    </xf>
    <xf numFmtId="194" fontId="8" fillId="0" borderId="59" xfId="48" applyNumberFormat="1" applyFont="1" applyFill="1" applyBorder="1" applyAlignment="1" applyProtection="1">
      <alignment/>
      <protection/>
    </xf>
    <xf numFmtId="194" fontId="8" fillId="0" borderId="45" xfId="48" applyNumberFormat="1" applyFont="1" applyBorder="1" applyAlignment="1" applyProtection="1">
      <alignment/>
      <protection/>
    </xf>
    <xf numFmtId="194" fontId="1" fillId="0" borderId="45" xfId="48" applyNumberFormat="1" applyFont="1" applyBorder="1" applyAlignment="1" applyProtection="1">
      <alignment/>
      <protection/>
    </xf>
    <xf numFmtId="194" fontId="8" fillId="0" borderId="45" xfId="48" applyNumberFormat="1" applyFont="1" applyBorder="1" applyAlignment="1" applyProtection="1">
      <alignment shrinkToFit="1"/>
      <protection/>
    </xf>
    <xf numFmtId="194" fontId="8" fillId="0" borderId="45" xfId="48" applyNumberFormat="1" applyFont="1" applyFill="1" applyBorder="1" applyAlignment="1" applyProtection="1">
      <alignment/>
      <protection/>
    </xf>
    <xf numFmtId="194" fontId="8" fillId="0" borderId="57" xfId="48" applyNumberFormat="1" applyFont="1" applyFill="1" applyBorder="1" applyAlignment="1" applyProtection="1">
      <alignment/>
      <protection/>
    </xf>
    <xf numFmtId="194" fontId="8" fillId="0" borderId="51" xfId="48" applyNumberFormat="1" applyFont="1" applyBorder="1" applyAlignment="1" applyProtection="1">
      <alignment/>
      <protection/>
    </xf>
    <xf numFmtId="194" fontId="1" fillId="0" borderId="51" xfId="48" applyNumberFormat="1" applyFont="1" applyBorder="1" applyAlignment="1" applyProtection="1">
      <alignment/>
      <protection/>
    </xf>
    <xf numFmtId="194" fontId="8" fillId="0" borderId="51" xfId="48" applyNumberFormat="1" applyFont="1" applyBorder="1" applyAlignment="1" applyProtection="1">
      <alignment shrinkToFit="1"/>
      <protection/>
    </xf>
    <xf numFmtId="194" fontId="8" fillId="0" borderId="51" xfId="48" applyNumberFormat="1" applyFont="1" applyFill="1" applyBorder="1" applyAlignment="1" applyProtection="1">
      <alignment/>
      <protection/>
    </xf>
    <xf numFmtId="194" fontId="8" fillId="0" borderId="75" xfId="48" applyNumberFormat="1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41" xfId="0" applyNumberFormat="1" applyFont="1" applyBorder="1" applyAlignment="1" applyProtection="1">
      <alignment/>
      <protection/>
    </xf>
    <xf numFmtId="41" fontId="1" fillId="0" borderId="41" xfId="0" applyNumberFormat="1" applyFont="1" applyFill="1" applyBorder="1" applyAlignment="1" applyProtection="1">
      <alignment/>
      <protection/>
    </xf>
    <xf numFmtId="41" fontId="8" fillId="0" borderId="41" xfId="0" applyNumberFormat="1" applyFont="1" applyFill="1" applyBorder="1" applyAlignment="1" applyProtection="1">
      <alignment/>
      <protection/>
    </xf>
    <xf numFmtId="41" fontId="8" fillId="0" borderId="65" xfId="0" applyNumberFormat="1" applyFont="1" applyBorder="1" applyAlignment="1" applyProtection="1">
      <alignment/>
      <protection locked="0"/>
    </xf>
    <xf numFmtId="41" fontId="8" fillId="0" borderId="65" xfId="0" applyNumberFormat="1" applyFont="1" applyFill="1" applyBorder="1" applyAlignment="1" applyProtection="1">
      <alignment/>
      <protection locked="0"/>
    </xf>
    <xf numFmtId="41" fontId="8" fillId="0" borderId="65" xfId="0" applyNumberFormat="1" applyFont="1" applyBorder="1" applyAlignment="1" applyProtection="1">
      <alignment shrinkToFit="1"/>
      <protection locked="0"/>
    </xf>
    <xf numFmtId="41" fontId="8" fillId="0" borderId="64" xfId="0" applyNumberFormat="1" applyFont="1" applyBorder="1" applyAlignment="1" applyProtection="1">
      <alignment/>
      <protection locked="0"/>
    </xf>
    <xf numFmtId="41" fontId="8" fillId="0" borderId="64" xfId="0" applyNumberFormat="1" applyFont="1" applyFill="1" applyBorder="1" applyAlignment="1" applyProtection="1">
      <alignment/>
      <protection locked="0"/>
    </xf>
    <xf numFmtId="41" fontId="8" fillId="0" borderId="64" xfId="0" applyNumberFormat="1" applyFont="1" applyBorder="1" applyAlignment="1" applyProtection="1">
      <alignment shrinkToFit="1"/>
      <protection locked="0"/>
    </xf>
    <xf numFmtId="41" fontId="8" fillId="0" borderId="66" xfId="0" applyNumberFormat="1" applyFont="1" applyBorder="1" applyAlignment="1" applyProtection="1">
      <alignment/>
      <protection/>
    </xf>
    <xf numFmtId="41" fontId="8" fillId="0" borderId="66" xfId="0" applyNumberFormat="1" applyFont="1" applyFill="1" applyBorder="1" applyAlignment="1" applyProtection="1">
      <alignment/>
      <protection/>
    </xf>
    <xf numFmtId="41" fontId="8" fillId="0" borderId="65" xfId="0" applyNumberFormat="1" applyFont="1" applyBorder="1" applyAlignment="1" applyProtection="1">
      <alignment shrinkToFit="1"/>
      <protection/>
    </xf>
    <xf numFmtId="41" fontId="8" fillId="0" borderId="64" xfId="0" applyNumberFormat="1" applyFont="1" applyBorder="1" applyAlignment="1" applyProtection="1">
      <alignment shrinkToFit="1"/>
      <protection/>
    </xf>
    <xf numFmtId="41" fontId="8" fillId="0" borderId="71" xfId="0" applyNumberFormat="1" applyFont="1" applyBorder="1" applyAlignment="1" applyProtection="1">
      <alignment/>
      <protection locked="0"/>
    </xf>
    <xf numFmtId="41" fontId="8" fillId="0" borderId="71" xfId="0" applyNumberFormat="1" applyFont="1" applyFill="1" applyBorder="1" applyAlignment="1" applyProtection="1">
      <alignment/>
      <protection locked="0"/>
    </xf>
    <xf numFmtId="41" fontId="8" fillId="0" borderId="71" xfId="0" applyNumberFormat="1" applyFont="1" applyBorder="1" applyAlignment="1" applyProtection="1">
      <alignment shrinkToFit="1"/>
      <protection locked="0"/>
    </xf>
    <xf numFmtId="41" fontId="1" fillId="0" borderId="65" xfId="0" applyNumberFormat="1" applyFont="1" applyFill="1" applyBorder="1" applyAlignment="1" applyProtection="1">
      <alignment/>
      <protection/>
    </xf>
    <xf numFmtId="41" fontId="1" fillId="0" borderId="64" xfId="0" applyNumberFormat="1" applyFont="1" applyFill="1" applyBorder="1" applyAlignment="1" applyProtection="1">
      <alignment/>
      <protection/>
    </xf>
    <xf numFmtId="41" fontId="8" fillId="0" borderId="66" xfId="0" applyNumberFormat="1" applyFont="1" applyFill="1" applyBorder="1" applyAlignment="1" applyProtection="1">
      <alignment/>
      <protection locked="0"/>
    </xf>
    <xf numFmtId="195" fontId="8" fillId="0" borderId="65" xfId="48" applyNumberFormat="1" applyFont="1" applyFill="1" applyBorder="1" applyAlignment="1" applyProtection="1">
      <alignment/>
      <protection/>
    </xf>
    <xf numFmtId="180" fontId="8" fillId="0" borderId="64" xfId="48" applyNumberFormat="1" applyFont="1" applyFill="1" applyBorder="1" applyAlignment="1" applyProtection="1">
      <alignment/>
      <protection/>
    </xf>
    <xf numFmtId="41" fontId="8" fillId="0" borderId="26" xfId="0" applyNumberFormat="1" applyFont="1" applyBorder="1" applyAlignment="1" applyProtection="1">
      <alignment/>
      <protection locked="0"/>
    </xf>
    <xf numFmtId="41" fontId="8" fillId="0" borderId="26" xfId="0" applyNumberFormat="1" applyFont="1" applyFill="1" applyBorder="1" applyAlignment="1" applyProtection="1">
      <alignment/>
      <protection locked="0"/>
    </xf>
    <xf numFmtId="41" fontId="8" fillId="0" borderId="76" xfId="0" applyNumberFormat="1" applyFont="1" applyBorder="1" applyAlignment="1" applyProtection="1">
      <alignment/>
      <protection locked="0"/>
    </xf>
    <xf numFmtId="41" fontId="8" fillId="0" borderId="26" xfId="0" applyNumberFormat="1" applyFont="1" applyBorder="1" applyAlignment="1" applyProtection="1">
      <alignment shrinkToFit="1"/>
      <protection locked="0"/>
    </xf>
    <xf numFmtId="41" fontId="8" fillId="0" borderId="26" xfId="0" applyNumberFormat="1" applyFont="1" applyBorder="1" applyAlignment="1" applyProtection="1">
      <alignment/>
      <protection/>
    </xf>
    <xf numFmtId="41" fontId="8" fillId="0" borderId="26" xfId="0" applyNumberFormat="1" applyFont="1" applyFill="1" applyBorder="1" applyAlignment="1" applyProtection="1">
      <alignment/>
      <protection/>
    </xf>
    <xf numFmtId="41" fontId="8" fillId="0" borderId="26" xfId="48" applyNumberFormat="1" applyFont="1" applyBorder="1" applyAlignment="1" applyProtection="1">
      <alignment shrinkToFit="1"/>
      <protection/>
    </xf>
    <xf numFmtId="194" fontId="8" fillId="0" borderId="26" xfId="48" applyNumberFormat="1" applyFont="1" applyBorder="1" applyAlignment="1" applyProtection="1">
      <alignment/>
      <protection/>
    </xf>
    <xf numFmtId="194" fontId="1" fillId="0" borderId="26" xfId="48" applyNumberFormat="1" applyFont="1" applyFill="1" applyBorder="1" applyAlignment="1" applyProtection="1">
      <alignment shrinkToFit="1"/>
      <protection/>
    </xf>
    <xf numFmtId="194" fontId="8" fillId="0" borderId="26" xfId="48" applyNumberFormat="1" applyFont="1" applyBorder="1" applyAlignment="1" applyProtection="1">
      <alignment shrinkToFit="1"/>
      <protection/>
    </xf>
    <xf numFmtId="194" fontId="8" fillId="0" borderId="26" xfId="48" applyNumberFormat="1" applyFont="1" applyFill="1" applyBorder="1" applyAlignment="1" applyProtection="1">
      <alignment/>
      <protection/>
    </xf>
    <xf numFmtId="194" fontId="8" fillId="0" borderId="65" xfId="48" applyNumberFormat="1" applyFont="1" applyBorder="1" applyAlignment="1" applyProtection="1">
      <alignment/>
      <protection/>
    </xf>
    <xf numFmtId="194" fontId="1" fillId="0" borderId="65" xfId="48" applyNumberFormat="1" applyFont="1" applyFill="1" applyBorder="1" applyAlignment="1" applyProtection="1">
      <alignment shrinkToFit="1"/>
      <protection/>
    </xf>
    <xf numFmtId="194" fontId="8" fillId="0" borderId="65" xfId="48" applyNumberFormat="1" applyFont="1" applyBorder="1" applyAlignment="1" applyProtection="1">
      <alignment shrinkToFit="1"/>
      <protection/>
    </xf>
    <xf numFmtId="194" fontId="8" fillId="0" borderId="65" xfId="48" applyNumberFormat="1" applyFont="1" applyFill="1" applyBorder="1" applyAlignment="1" applyProtection="1">
      <alignment/>
      <protection/>
    </xf>
    <xf numFmtId="194" fontId="8" fillId="0" borderId="71" xfId="48" applyNumberFormat="1" applyFont="1" applyFill="1" applyBorder="1" applyAlignment="1" applyProtection="1">
      <alignment/>
      <protection/>
    </xf>
    <xf numFmtId="194" fontId="1" fillId="0" borderId="71" xfId="48" applyNumberFormat="1" applyFont="1" applyFill="1" applyBorder="1" applyAlignment="1" applyProtection="1">
      <alignment shrinkToFit="1"/>
      <protection/>
    </xf>
    <xf numFmtId="194" fontId="8" fillId="0" borderId="71" xfId="48" applyNumberFormat="1" applyFont="1" applyFill="1" applyBorder="1" applyAlignment="1" applyProtection="1">
      <alignment shrinkToFit="1"/>
      <protection/>
    </xf>
    <xf numFmtId="41" fontId="1" fillId="0" borderId="0" xfId="0" applyNumberFormat="1" applyFont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/>
    </xf>
    <xf numFmtId="41" fontId="1" fillId="0" borderId="62" xfId="48" applyNumberFormat="1" applyFont="1" applyBorder="1" applyAlignment="1" applyProtection="1">
      <alignment horizontal="center"/>
      <protection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64" xfId="0" applyNumberFormat="1" applyFont="1" applyBorder="1" applyAlignment="1" applyProtection="1">
      <alignment/>
      <protection locked="0"/>
    </xf>
    <xf numFmtId="41" fontId="8" fillId="0" borderId="69" xfId="0" applyNumberFormat="1" applyFont="1" applyBorder="1" applyAlignment="1" applyProtection="1">
      <alignment/>
      <protection locked="0"/>
    </xf>
    <xf numFmtId="41" fontId="8" fillId="0" borderId="66" xfId="0" applyNumberFormat="1" applyFont="1" applyBorder="1" applyAlignment="1" applyProtection="1">
      <alignment/>
      <protection locked="0"/>
    </xf>
    <xf numFmtId="195" fontId="1" fillId="0" borderId="65" xfId="0" applyNumberFormat="1" applyFont="1" applyBorder="1" applyAlignment="1" applyProtection="1">
      <alignment/>
      <protection/>
    </xf>
    <xf numFmtId="180" fontId="1" fillId="0" borderId="64" xfId="0" applyNumberFormat="1" applyFont="1" applyBorder="1" applyAlignment="1" applyProtection="1">
      <alignment/>
      <protection/>
    </xf>
    <xf numFmtId="41" fontId="1" fillId="0" borderId="26" xfId="0" applyNumberFormat="1" applyFont="1" applyBorder="1" applyAlignment="1" applyProtection="1">
      <alignment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8" fillId="0" borderId="69" xfId="0" applyNumberFormat="1" applyFont="1" applyBorder="1" applyAlignment="1" applyProtection="1">
      <alignment shrinkToFit="1"/>
      <protection locked="0"/>
    </xf>
    <xf numFmtId="41" fontId="8" fillId="0" borderId="70" xfId="0" applyNumberFormat="1" applyFont="1" applyBorder="1" applyAlignment="1" applyProtection="1">
      <alignment/>
      <protection locked="0"/>
    </xf>
    <xf numFmtId="41" fontId="8" fillId="0" borderId="69" xfId="0" applyNumberFormat="1" applyFont="1" applyFill="1" applyBorder="1" applyAlignment="1" applyProtection="1">
      <alignment/>
      <protection locked="0"/>
    </xf>
    <xf numFmtId="41" fontId="1" fillId="0" borderId="76" xfId="0" applyNumberFormat="1" applyFont="1" applyBorder="1" applyAlignment="1" applyProtection="1">
      <alignment/>
      <protection/>
    </xf>
    <xf numFmtId="41" fontId="8" fillId="0" borderId="26" xfId="48" applyNumberFormat="1" applyFont="1" applyBorder="1" applyAlignment="1" applyProtection="1">
      <alignment/>
      <protection/>
    </xf>
    <xf numFmtId="41" fontId="8" fillId="0" borderId="76" xfId="0" applyNumberFormat="1" applyFont="1" applyBorder="1" applyAlignment="1" applyProtection="1">
      <alignment/>
      <protection/>
    </xf>
    <xf numFmtId="41" fontId="1" fillId="0" borderId="69" xfId="0" applyNumberFormat="1" applyFont="1" applyBorder="1" applyAlignment="1" applyProtection="1">
      <alignment/>
      <protection/>
    </xf>
    <xf numFmtId="194" fontId="8" fillId="0" borderId="26" xfId="0" applyNumberFormat="1" applyFont="1" applyBorder="1" applyAlignment="1" applyProtection="1">
      <alignment/>
      <protection/>
    </xf>
    <xf numFmtId="194" fontId="1" fillId="0" borderId="26" xfId="0" applyNumberFormat="1" applyFont="1" applyBorder="1" applyAlignment="1" applyProtection="1">
      <alignment/>
      <protection/>
    </xf>
    <xf numFmtId="194" fontId="8" fillId="0" borderId="26" xfId="0" applyNumberFormat="1" applyFont="1" applyFill="1" applyBorder="1" applyAlignment="1" applyProtection="1">
      <alignment/>
      <protection/>
    </xf>
    <xf numFmtId="194" fontId="8" fillId="0" borderId="65" xfId="0" applyNumberFormat="1" applyFont="1" applyBorder="1" applyAlignment="1" applyProtection="1">
      <alignment/>
      <protection/>
    </xf>
    <xf numFmtId="194" fontId="1" fillId="0" borderId="65" xfId="0" applyNumberFormat="1" applyFont="1" applyBorder="1" applyAlignment="1" applyProtection="1">
      <alignment/>
      <protection/>
    </xf>
    <xf numFmtId="194" fontId="8" fillId="0" borderId="65" xfId="0" applyNumberFormat="1" applyFont="1" applyFill="1" applyBorder="1" applyAlignment="1" applyProtection="1">
      <alignment/>
      <protection/>
    </xf>
    <xf numFmtId="194" fontId="8" fillId="0" borderId="71" xfId="0" applyNumberFormat="1" applyFont="1" applyBorder="1" applyAlignment="1" applyProtection="1">
      <alignment/>
      <protection/>
    </xf>
    <xf numFmtId="194" fontId="1" fillId="0" borderId="71" xfId="0" applyNumberFormat="1" applyFont="1" applyBorder="1" applyAlignment="1" applyProtection="1">
      <alignment/>
      <protection/>
    </xf>
    <xf numFmtId="194" fontId="8" fillId="0" borderId="21" xfId="0" applyNumberFormat="1" applyFont="1" applyBorder="1" applyAlignment="1" applyProtection="1">
      <alignment shrinkToFit="1"/>
      <protection/>
    </xf>
    <xf numFmtId="194" fontId="8" fillId="0" borderId="71" xfId="0" applyNumberFormat="1" applyFont="1" applyFill="1" applyBorder="1" applyAlignment="1" applyProtection="1">
      <alignment/>
      <protection/>
    </xf>
    <xf numFmtId="41" fontId="1" fillId="0" borderId="66" xfId="48" applyNumberFormat="1" applyFont="1" applyBorder="1" applyAlignment="1" applyProtection="1">
      <alignment/>
      <protection/>
    </xf>
    <xf numFmtId="41" fontId="8" fillId="0" borderId="69" xfId="0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/>
      <protection locked="0"/>
    </xf>
    <xf numFmtId="41" fontId="8" fillId="0" borderId="63" xfId="0" applyNumberFormat="1" applyFont="1" applyBorder="1" applyAlignment="1" applyProtection="1">
      <alignment/>
      <protection locked="0"/>
    </xf>
    <xf numFmtId="41" fontId="8" fillId="0" borderId="63" xfId="0" applyNumberFormat="1" applyFont="1" applyBorder="1" applyAlignment="1" applyProtection="1">
      <alignment shrinkToFit="1"/>
      <protection locked="0"/>
    </xf>
    <xf numFmtId="41" fontId="1" fillId="0" borderId="69" xfId="0" applyNumberFormat="1" applyFont="1" applyBorder="1" applyAlignment="1" applyProtection="1">
      <alignment/>
      <protection locked="0"/>
    </xf>
    <xf numFmtId="41" fontId="1" fillId="0" borderId="66" xfId="0" applyNumberFormat="1" applyFont="1" applyBorder="1" applyAlignment="1" applyProtection="1">
      <alignment/>
      <protection locked="0"/>
    </xf>
    <xf numFmtId="41" fontId="8" fillId="0" borderId="76" xfId="0" applyNumberFormat="1" applyFont="1" applyFill="1" applyBorder="1" applyAlignment="1" applyProtection="1">
      <alignment/>
      <protection/>
    </xf>
    <xf numFmtId="41" fontId="8" fillId="0" borderId="69" xfId="0" applyNumberFormat="1" applyFont="1" applyFill="1" applyBorder="1" applyAlignment="1" applyProtection="1">
      <alignment/>
      <protection/>
    </xf>
    <xf numFmtId="41" fontId="8" fillId="0" borderId="77" xfId="0" applyNumberFormat="1" applyFont="1" applyBorder="1" applyAlignment="1" applyProtection="1">
      <alignment/>
      <protection locked="0"/>
    </xf>
    <xf numFmtId="41" fontId="8" fillId="0" borderId="70" xfId="0" applyNumberFormat="1" applyFont="1" applyFill="1" applyBorder="1" applyAlignment="1" applyProtection="1">
      <alignment/>
      <protection locked="0"/>
    </xf>
    <xf numFmtId="195" fontId="1" fillId="0" borderId="65" xfId="48" applyNumberFormat="1" applyFont="1" applyBorder="1" applyAlignment="1" applyProtection="1">
      <alignment/>
      <protection/>
    </xf>
    <xf numFmtId="180" fontId="1" fillId="0" borderId="64" xfId="48" applyNumberFormat="1" applyFont="1" applyBorder="1" applyAlignment="1" applyProtection="1">
      <alignment/>
      <protection/>
    </xf>
    <xf numFmtId="41" fontId="1" fillId="0" borderId="26" xfId="0" applyNumberFormat="1" applyFont="1" applyBorder="1" applyAlignment="1" applyProtection="1">
      <alignment/>
      <protection/>
    </xf>
    <xf numFmtId="194" fontId="1" fillId="0" borderId="26" xfId="48" applyNumberFormat="1" applyFont="1" applyBorder="1" applyAlignment="1" applyProtection="1">
      <alignment/>
      <protection/>
    </xf>
    <xf numFmtId="194" fontId="1" fillId="0" borderId="65" xfId="48" applyNumberFormat="1" applyFont="1" applyBorder="1" applyAlignment="1" applyProtection="1">
      <alignment/>
      <protection/>
    </xf>
    <xf numFmtId="194" fontId="8" fillId="0" borderId="71" xfId="48" applyNumberFormat="1" applyFont="1" applyBorder="1" applyAlignment="1" applyProtection="1">
      <alignment/>
      <protection/>
    </xf>
    <xf numFmtId="194" fontId="1" fillId="0" borderId="21" xfId="48" applyNumberFormat="1" applyFont="1" applyBorder="1" applyAlignment="1" applyProtection="1">
      <alignment/>
      <protection/>
    </xf>
    <xf numFmtId="194" fontId="8" fillId="0" borderId="21" xfId="48" applyNumberFormat="1" applyFont="1" applyBorder="1" applyAlignment="1" applyProtection="1">
      <alignment shrinkToFit="1"/>
      <protection/>
    </xf>
    <xf numFmtId="41" fontId="8" fillId="0" borderId="54" xfId="48" applyNumberFormat="1" applyFont="1" applyBorder="1" applyAlignment="1" applyProtection="1">
      <alignment/>
      <protection/>
    </xf>
    <xf numFmtId="41" fontId="8" fillId="0" borderId="42" xfId="0" applyNumberFormat="1" applyFont="1" applyBorder="1" applyAlignment="1" applyProtection="1">
      <alignment/>
      <protection/>
    </xf>
    <xf numFmtId="41" fontId="8" fillId="0" borderId="43" xfId="0" applyNumberFormat="1" applyFont="1" applyBorder="1" applyAlignment="1" applyProtection="1">
      <alignment/>
      <protection/>
    </xf>
    <xf numFmtId="41" fontId="8" fillId="0" borderId="47" xfId="0" applyNumberFormat="1" applyFont="1" applyBorder="1" applyAlignment="1" applyProtection="1">
      <alignment/>
      <protection/>
    </xf>
    <xf numFmtId="41" fontId="8" fillId="0" borderId="46" xfId="0" applyNumberFormat="1" applyFont="1" applyBorder="1" applyAlignment="1" applyProtection="1">
      <alignment/>
      <protection/>
    </xf>
    <xf numFmtId="41" fontId="8" fillId="0" borderId="40" xfId="48" applyNumberFormat="1" applyFont="1" applyFill="1" applyBorder="1" applyAlignment="1" applyProtection="1">
      <alignment/>
      <protection/>
    </xf>
    <xf numFmtId="41" fontId="8" fillId="0" borderId="60" xfId="0" applyNumberFormat="1" applyFont="1" applyBorder="1" applyAlignment="1" applyProtection="1">
      <alignment/>
      <protection/>
    </xf>
    <xf numFmtId="41" fontId="8" fillId="0" borderId="28" xfId="0" applyNumberFormat="1" applyFont="1" applyBorder="1" applyAlignment="1" applyProtection="1">
      <alignment/>
      <protection/>
    </xf>
    <xf numFmtId="41" fontId="1" fillId="0" borderId="28" xfId="0" applyNumberFormat="1" applyFont="1" applyBorder="1" applyAlignment="1" applyProtection="1">
      <alignment/>
      <protection/>
    </xf>
    <xf numFmtId="41" fontId="8" fillId="0" borderId="78" xfId="0" applyNumberFormat="1" applyFont="1" applyBorder="1" applyAlignment="1" applyProtection="1">
      <alignment/>
      <protection/>
    </xf>
    <xf numFmtId="41" fontId="8" fillId="0" borderId="28" xfId="0" applyNumberFormat="1" applyFont="1" applyFill="1" applyBorder="1" applyAlignment="1" applyProtection="1">
      <alignment/>
      <protection/>
    </xf>
    <xf numFmtId="194" fontId="8" fillId="0" borderId="28" xfId="48" applyNumberFormat="1" applyFont="1" applyBorder="1" applyAlignment="1" applyProtection="1">
      <alignment/>
      <protection/>
    </xf>
    <xf numFmtId="194" fontId="8" fillId="0" borderId="59" xfId="48" applyNumberFormat="1" applyFont="1" applyBorder="1" applyAlignment="1" applyProtection="1">
      <alignment/>
      <protection/>
    </xf>
    <xf numFmtId="194" fontId="8" fillId="0" borderId="28" xfId="48" applyNumberFormat="1" applyFont="1" applyFill="1" applyBorder="1" applyAlignment="1" applyProtection="1">
      <alignment/>
      <protection/>
    </xf>
    <xf numFmtId="194" fontId="8" fillId="0" borderId="27" xfId="0" applyNumberFormat="1" applyFont="1" applyBorder="1" applyAlignment="1" applyProtection="1">
      <alignment/>
      <protection/>
    </xf>
    <xf numFmtId="194" fontId="1" fillId="0" borderId="27" xfId="0" applyNumberFormat="1" applyFont="1" applyBorder="1" applyAlignment="1" applyProtection="1">
      <alignment/>
      <protection/>
    </xf>
    <xf numFmtId="194" fontId="8" fillId="0" borderId="57" xfId="0" applyNumberFormat="1" applyFont="1" applyBorder="1" applyAlignment="1" applyProtection="1">
      <alignment/>
      <protection/>
    </xf>
    <xf numFmtId="194" fontId="8" fillId="0" borderId="27" xfId="0" applyNumberFormat="1" applyFont="1" applyFill="1" applyBorder="1" applyAlignment="1" applyProtection="1">
      <alignment/>
      <protection/>
    </xf>
    <xf numFmtId="194" fontId="8" fillId="0" borderId="44" xfId="48" applyNumberFormat="1" applyFont="1" applyBorder="1" applyAlignment="1" applyProtection="1">
      <alignment/>
      <protection/>
    </xf>
    <xf numFmtId="194" fontId="8" fillId="0" borderId="75" xfId="48" applyNumberFormat="1" applyFont="1" applyBorder="1" applyAlignment="1" applyProtection="1">
      <alignment/>
      <protection/>
    </xf>
    <xf numFmtId="194" fontId="8" fillId="0" borderId="41" xfId="48" applyNumberFormat="1" applyFont="1" applyBorder="1" applyAlignment="1" applyProtection="1">
      <alignment shrinkToFit="1"/>
      <protection/>
    </xf>
    <xf numFmtId="194" fontId="8" fillId="0" borderId="44" xfId="48" applyNumberFormat="1" applyFont="1" applyFill="1" applyBorder="1" applyAlignment="1" applyProtection="1">
      <alignment/>
      <protection/>
    </xf>
    <xf numFmtId="41" fontId="8" fillId="0" borderId="52" xfId="48" applyNumberFormat="1" applyFont="1" applyBorder="1" applyAlignment="1" applyProtection="1">
      <alignment/>
      <protection/>
    </xf>
    <xf numFmtId="41" fontId="8" fillId="0" borderId="43" xfId="48" applyNumberFormat="1" applyFont="1" applyBorder="1" applyAlignment="1" applyProtection="1">
      <alignment/>
      <protection/>
    </xf>
    <xf numFmtId="195" fontId="1" fillId="0" borderId="27" xfId="48" applyNumberFormat="1" applyFont="1" applyBorder="1" applyAlignment="1" applyProtection="1">
      <alignment/>
      <protection/>
    </xf>
    <xf numFmtId="196" fontId="1" fillId="0" borderId="40" xfId="48" applyNumberFormat="1" applyFont="1" applyBorder="1" applyAlignment="1" applyProtection="1">
      <alignment/>
      <protection/>
    </xf>
    <xf numFmtId="41" fontId="8" fillId="0" borderId="28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41" fontId="8" fillId="0" borderId="79" xfId="48" applyNumberFormat="1" applyFont="1" applyBorder="1" applyAlignment="1" applyProtection="1">
      <alignment/>
      <protection/>
    </xf>
    <xf numFmtId="41" fontId="8" fillId="0" borderId="28" xfId="48" applyNumberFormat="1" applyFont="1" applyFill="1" applyBorder="1" applyAlignment="1" applyProtection="1">
      <alignment/>
      <protection/>
    </xf>
    <xf numFmtId="194" fontId="1" fillId="0" borderId="28" xfId="48" applyNumberFormat="1" applyFont="1" applyBorder="1" applyAlignment="1" applyProtection="1">
      <alignment shrinkToFit="1"/>
      <protection/>
    </xf>
    <xf numFmtId="194" fontId="8" fillId="0" borderId="27" xfId="48" applyNumberFormat="1" applyFont="1" applyBorder="1" applyAlignment="1" applyProtection="1">
      <alignment/>
      <protection/>
    </xf>
    <xf numFmtId="194" fontId="1" fillId="0" borderId="27" xfId="48" applyNumberFormat="1" applyFont="1" applyBorder="1" applyAlignment="1" applyProtection="1">
      <alignment shrinkToFit="1"/>
      <protection/>
    </xf>
    <xf numFmtId="194" fontId="8" fillId="0" borderId="27" xfId="48" applyNumberFormat="1" applyFont="1" applyBorder="1" applyAlignment="1" applyProtection="1">
      <alignment shrinkToFit="1"/>
      <protection/>
    </xf>
    <xf numFmtId="194" fontId="8" fillId="0" borderId="27" xfId="48" applyNumberFormat="1" applyFont="1" applyFill="1" applyBorder="1" applyAlignment="1" applyProtection="1">
      <alignment/>
      <protection/>
    </xf>
    <xf numFmtId="194" fontId="1" fillId="0" borderId="44" xfId="48" applyNumberFormat="1" applyFont="1" applyBorder="1" applyAlignment="1" applyProtection="1">
      <alignment shrinkToFit="1"/>
      <protection/>
    </xf>
    <xf numFmtId="194" fontId="8" fillId="0" borderId="44" xfId="48" applyNumberFormat="1" applyFont="1" applyBorder="1" applyAlignment="1" applyProtection="1">
      <alignment shrinkToFit="1"/>
      <protection/>
    </xf>
    <xf numFmtId="41" fontId="1" fillId="0" borderId="80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6" fillId="0" borderId="0" xfId="48" applyNumberFormat="1" applyFont="1" applyAlignment="1" applyProtection="1">
      <alignment horizontal="center"/>
      <protection/>
    </xf>
    <xf numFmtId="41" fontId="1" fillId="0" borderId="81" xfId="48" applyNumberFormat="1" applyFont="1" applyBorder="1" applyAlignment="1" applyProtection="1">
      <alignment horizontal="center" vertical="center"/>
      <protection/>
    </xf>
    <xf numFmtId="41" fontId="1" fillId="0" borderId="82" xfId="48" applyNumberFormat="1" applyFont="1" applyBorder="1" applyAlignment="1" applyProtection="1">
      <alignment horizontal="center" vertical="center"/>
      <protection/>
    </xf>
    <xf numFmtId="41" fontId="1" fillId="0" borderId="31" xfId="48" applyNumberFormat="1" applyFont="1" applyBorder="1" applyAlignment="1" applyProtection="1">
      <alignment horizontal="center" vertical="center"/>
      <protection/>
    </xf>
    <xf numFmtId="41" fontId="1" fillId="0" borderId="67" xfId="48" applyNumberFormat="1" applyFont="1" applyBorder="1" applyAlignment="1" applyProtection="1">
      <alignment horizontal="center" vertical="center"/>
      <protection/>
    </xf>
    <xf numFmtId="41" fontId="4" fillId="0" borderId="80" xfId="48" applyNumberFormat="1" applyFont="1" applyBorder="1" applyAlignment="1" applyProtection="1">
      <alignment horizontal="center" vertical="center"/>
      <protection/>
    </xf>
    <xf numFmtId="41" fontId="4" fillId="0" borderId="24" xfId="48" applyNumberFormat="1" applyFont="1" applyBorder="1" applyAlignment="1" applyProtection="1">
      <alignment horizontal="center" vertical="center"/>
      <protection/>
    </xf>
    <xf numFmtId="41" fontId="1" fillId="0" borderId="80" xfId="48" applyNumberFormat="1" applyFont="1" applyBorder="1" applyAlignment="1" applyProtection="1">
      <alignment horizontal="center" vertical="center"/>
      <protection/>
    </xf>
    <xf numFmtId="41" fontId="1" fillId="0" borderId="24" xfId="48" applyNumberFormat="1" applyFont="1" applyBorder="1" applyAlignment="1" applyProtection="1">
      <alignment horizontal="center" vertical="center"/>
      <protection/>
    </xf>
    <xf numFmtId="41" fontId="4" fillId="0" borderId="81" xfId="48" applyNumberFormat="1" applyFont="1" applyBorder="1" applyAlignment="1" applyProtection="1">
      <alignment horizontal="center" vertical="center"/>
      <protection/>
    </xf>
    <xf numFmtId="41" fontId="4" fillId="0" borderId="82" xfId="48" applyNumberFormat="1" applyFont="1" applyBorder="1" applyAlignment="1" applyProtection="1">
      <alignment horizontal="center" vertical="center"/>
      <protection/>
    </xf>
    <xf numFmtId="41" fontId="4" fillId="0" borderId="31" xfId="48" applyNumberFormat="1" applyFont="1" applyBorder="1" applyAlignment="1" applyProtection="1">
      <alignment horizontal="center" vertical="center"/>
      <protection/>
    </xf>
    <xf numFmtId="41" fontId="4" fillId="0" borderId="67" xfId="48" applyNumberFormat="1" applyFont="1" applyBorder="1" applyAlignment="1" applyProtection="1">
      <alignment horizontal="center" vertical="center"/>
      <protection/>
    </xf>
    <xf numFmtId="41" fontId="4" fillId="0" borderId="80" xfId="48" applyNumberFormat="1" applyFont="1" applyFill="1" applyBorder="1" applyAlignment="1" applyProtection="1">
      <alignment horizontal="center" vertical="center"/>
      <protection/>
    </xf>
    <xf numFmtId="41" fontId="4" fillId="0" borderId="24" xfId="48" applyNumberFormat="1" applyFont="1" applyFill="1" applyBorder="1" applyAlignment="1" applyProtection="1">
      <alignment horizontal="center" vertical="center"/>
      <protection/>
    </xf>
    <xf numFmtId="41" fontId="4" fillId="0" borderId="81" xfId="48" applyNumberFormat="1" applyFont="1" applyFill="1" applyBorder="1" applyAlignment="1" applyProtection="1">
      <alignment horizontal="center" vertical="center"/>
      <protection/>
    </xf>
    <xf numFmtId="41" fontId="4" fillId="0" borderId="82" xfId="48" applyNumberFormat="1" applyFont="1" applyFill="1" applyBorder="1" applyAlignment="1" applyProtection="1">
      <alignment horizontal="center" vertical="center"/>
      <protection/>
    </xf>
    <xf numFmtId="41" fontId="4" fillId="0" borderId="31" xfId="48" applyNumberFormat="1" applyFont="1" applyFill="1" applyBorder="1" applyAlignment="1" applyProtection="1">
      <alignment horizontal="center" vertical="center"/>
      <protection/>
    </xf>
    <xf numFmtId="41" fontId="4" fillId="0" borderId="67" xfId="48" applyNumberFormat="1" applyFont="1" applyFill="1" applyBorder="1" applyAlignment="1" applyProtection="1">
      <alignment horizontal="center" vertical="center"/>
      <protection/>
    </xf>
    <xf numFmtId="41" fontId="7" fillId="0" borderId="0" xfId="48" applyNumberFormat="1" applyFont="1" applyAlignment="1" applyProtection="1">
      <alignment horizontal="center"/>
      <protection/>
    </xf>
    <xf numFmtId="0" fontId="5" fillId="0" borderId="83" xfId="0" applyFont="1" applyBorder="1" applyAlignment="1">
      <alignment horizontal="right"/>
    </xf>
    <xf numFmtId="0" fontId="5" fillId="0" borderId="0" xfId="0" applyFont="1" applyAlignment="1">
      <alignment horizontal="right"/>
    </xf>
    <xf numFmtId="41" fontId="1" fillId="0" borderId="17" xfId="48" applyNumberFormat="1" applyFont="1" applyBorder="1" applyAlignment="1" applyProtection="1">
      <alignment horizontal="right"/>
      <protection/>
    </xf>
    <xf numFmtId="41" fontId="1" fillId="0" borderId="17" xfId="48" applyNumberFormat="1" applyFont="1" applyFill="1" applyBorder="1" applyAlignment="1" applyProtection="1">
      <alignment horizontal="right"/>
      <protection/>
    </xf>
    <xf numFmtId="41" fontId="8" fillId="0" borderId="17" xfId="0" applyNumberFormat="1" applyFont="1" applyBorder="1" applyAlignment="1" applyProtection="1">
      <alignment horizontal="right"/>
      <protection/>
    </xf>
    <xf numFmtId="41" fontId="8" fillId="0" borderId="17" xfId="48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">
      <pane xSplit="3" ySplit="3" topLeftCell="E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10" customWidth="1"/>
  </cols>
  <sheetData>
    <row r="1" spans="1:16" ht="30.75">
      <c r="A1" s="464" t="s">
        <v>93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1:16" ht="19.5" thickBot="1">
      <c r="A2" s="11"/>
      <c r="B2" s="41" t="s">
        <v>1</v>
      </c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212"/>
      <c r="E4" s="212"/>
      <c r="F4" s="247"/>
      <c r="G4" s="212"/>
      <c r="H4" s="248">
        <v>0.012</v>
      </c>
      <c r="I4" s="213">
        <v>0.005</v>
      </c>
      <c r="J4" s="212">
        <v>0.681</v>
      </c>
      <c r="K4" s="212">
        <v>0.508</v>
      </c>
      <c r="L4" s="212"/>
      <c r="M4" s="249">
        <v>0.055</v>
      </c>
      <c r="N4" s="212">
        <v>0.005</v>
      </c>
      <c r="O4" s="212">
        <v>0.03</v>
      </c>
      <c r="P4" s="7">
        <f>SUM(D4:O4)</f>
        <v>1.2959999999999998</v>
      </c>
    </row>
    <row r="5" spans="1:16" ht="18.75">
      <c r="A5" s="48" t="s">
        <v>17</v>
      </c>
      <c r="B5" s="472"/>
      <c r="C5" s="50" t="s">
        <v>18</v>
      </c>
      <c r="D5" s="211"/>
      <c r="E5" s="256"/>
      <c r="F5" s="250"/>
      <c r="G5" s="211"/>
      <c r="H5" s="251">
        <v>2.52</v>
      </c>
      <c r="I5" s="252">
        <v>2.625</v>
      </c>
      <c r="J5" s="256">
        <v>169.05</v>
      </c>
      <c r="K5" s="211">
        <v>157.185</v>
      </c>
      <c r="L5" s="211"/>
      <c r="M5" s="253">
        <v>25.095</v>
      </c>
      <c r="N5" s="211">
        <v>1.575</v>
      </c>
      <c r="O5" s="256">
        <v>5.775</v>
      </c>
      <c r="P5" s="8">
        <f>SUM(D5:O5)</f>
        <v>363.825</v>
      </c>
    </row>
    <row r="6" spans="1:16" ht="18.75">
      <c r="A6" s="48" t="s">
        <v>19</v>
      </c>
      <c r="B6" s="49" t="s">
        <v>20</v>
      </c>
      <c r="C6" s="57" t="s">
        <v>16</v>
      </c>
      <c r="D6" s="212"/>
      <c r="E6" s="212"/>
      <c r="F6" s="247"/>
      <c r="G6" s="212"/>
      <c r="H6" s="248"/>
      <c r="I6" s="212"/>
      <c r="J6" s="212"/>
      <c r="K6" s="212"/>
      <c r="L6" s="212"/>
      <c r="M6" s="249"/>
      <c r="N6" s="212"/>
      <c r="O6" s="212"/>
      <c r="P6" s="7">
        <f>SUM(D6:O6)</f>
        <v>0</v>
      </c>
    </row>
    <row r="7" spans="1:16" ht="18.75">
      <c r="A7" s="48" t="s">
        <v>21</v>
      </c>
      <c r="B7" s="50" t="s">
        <v>22</v>
      </c>
      <c r="C7" s="50" t="s">
        <v>18</v>
      </c>
      <c r="D7" s="211"/>
      <c r="E7" s="211"/>
      <c r="F7" s="250"/>
      <c r="G7" s="211"/>
      <c r="H7" s="251"/>
      <c r="I7" s="211"/>
      <c r="J7" s="211"/>
      <c r="K7" s="211"/>
      <c r="L7" s="211"/>
      <c r="M7" s="253"/>
      <c r="N7" s="211"/>
      <c r="O7" s="211"/>
      <c r="P7" s="8">
        <f>SUM(D7:O7)</f>
        <v>0</v>
      </c>
    </row>
    <row r="8" spans="1:16" ht="18.75">
      <c r="A8" s="48" t="s">
        <v>23</v>
      </c>
      <c r="B8" s="469" t="s">
        <v>158</v>
      </c>
      <c r="C8" s="57" t="s">
        <v>16</v>
      </c>
      <c r="D8" s="284">
        <v>0</v>
      </c>
      <c r="E8" s="284">
        <v>0</v>
      </c>
      <c r="F8" s="285">
        <v>0</v>
      </c>
      <c r="G8" s="284">
        <v>0</v>
      </c>
      <c r="H8" s="254">
        <v>0.012</v>
      </c>
      <c r="I8" s="284">
        <v>0.005</v>
      </c>
      <c r="J8" s="284">
        <v>0.681</v>
      </c>
      <c r="K8" s="284">
        <v>0.508</v>
      </c>
      <c r="L8" s="284">
        <v>0</v>
      </c>
      <c r="M8" s="286">
        <v>0.055</v>
      </c>
      <c r="N8" s="284">
        <v>0.005</v>
      </c>
      <c r="O8" s="284">
        <v>0.03</v>
      </c>
      <c r="P8" s="7">
        <f aca="true" t="shared" si="0" ref="P8:P35">SUM(D8:O8)</f>
        <v>1.2959999999999998</v>
      </c>
    </row>
    <row r="9" spans="1:16" ht="18.75">
      <c r="A9" s="51"/>
      <c r="B9" s="470"/>
      <c r="C9" s="50" t="s">
        <v>18</v>
      </c>
      <c r="D9" s="287">
        <v>0</v>
      </c>
      <c r="E9" s="287">
        <v>0</v>
      </c>
      <c r="F9" s="288">
        <v>0</v>
      </c>
      <c r="G9" s="287">
        <v>0</v>
      </c>
      <c r="H9" s="255">
        <v>2.52</v>
      </c>
      <c r="I9" s="287">
        <v>2.625</v>
      </c>
      <c r="J9" s="287">
        <v>169.05</v>
      </c>
      <c r="K9" s="287">
        <v>157.185</v>
      </c>
      <c r="L9" s="287">
        <v>0</v>
      </c>
      <c r="M9" s="289">
        <v>25.095</v>
      </c>
      <c r="N9" s="287">
        <v>1.575</v>
      </c>
      <c r="O9" s="287">
        <v>5.775</v>
      </c>
      <c r="P9" s="8">
        <f t="shared" si="0"/>
        <v>363.825</v>
      </c>
    </row>
    <row r="10" spans="1:16" ht="18.75">
      <c r="A10" s="465" t="s">
        <v>25</v>
      </c>
      <c r="B10" s="466"/>
      <c r="C10" s="57" t="s">
        <v>16</v>
      </c>
      <c r="D10" s="212">
        <v>0.357</v>
      </c>
      <c r="E10" s="212">
        <v>0.8026</v>
      </c>
      <c r="F10" s="247">
        <v>0.23</v>
      </c>
      <c r="G10" s="213">
        <v>1.6006</v>
      </c>
      <c r="H10" s="248">
        <v>13.7605</v>
      </c>
      <c r="I10" s="212">
        <v>65.0419</v>
      </c>
      <c r="J10" s="212">
        <v>768.3729</v>
      </c>
      <c r="K10" s="212">
        <v>249.0201</v>
      </c>
      <c r="L10" s="212">
        <v>3.8623</v>
      </c>
      <c r="M10" s="249">
        <v>8.1544</v>
      </c>
      <c r="N10" s="212">
        <v>1.9221</v>
      </c>
      <c r="O10" s="212">
        <v>0.2064</v>
      </c>
      <c r="P10" s="7">
        <f t="shared" si="0"/>
        <v>1113.3308</v>
      </c>
    </row>
    <row r="11" spans="1:16" ht="18.75">
      <c r="A11" s="467"/>
      <c r="B11" s="468"/>
      <c r="C11" s="50" t="s">
        <v>18</v>
      </c>
      <c r="D11" s="211">
        <v>7.067</v>
      </c>
      <c r="E11" s="211">
        <v>318.329</v>
      </c>
      <c r="F11" s="250">
        <v>123.58</v>
      </c>
      <c r="G11" s="256">
        <v>831.325</v>
      </c>
      <c r="H11" s="252">
        <v>5804.612</v>
      </c>
      <c r="I11" s="188">
        <v>22973.134</v>
      </c>
      <c r="J11" s="256">
        <v>143745.413</v>
      </c>
      <c r="K11" s="211">
        <v>52292.808</v>
      </c>
      <c r="L11" s="211">
        <v>2182.185</v>
      </c>
      <c r="M11" s="253">
        <v>2935.915</v>
      </c>
      <c r="N11" s="290">
        <v>1211.5803</v>
      </c>
      <c r="O11" s="256">
        <v>5.701</v>
      </c>
      <c r="P11" s="8">
        <f t="shared" si="0"/>
        <v>232431.6493</v>
      </c>
    </row>
    <row r="12" spans="1:16" ht="18.75">
      <c r="A12" s="52"/>
      <c r="B12" s="471" t="s">
        <v>26</v>
      </c>
      <c r="C12" s="57" t="s">
        <v>16</v>
      </c>
      <c r="D12" s="212">
        <v>3.5848</v>
      </c>
      <c r="E12" s="212">
        <v>4.0722</v>
      </c>
      <c r="F12" s="247">
        <v>1.8848</v>
      </c>
      <c r="G12" s="213">
        <v>2.5123</v>
      </c>
      <c r="H12" s="248">
        <v>4.74</v>
      </c>
      <c r="I12" s="213">
        <v>11.1603</v>
      </c>
      <c r="J12" s="212">
        <v>5.1789</v>
      </c>
      <c r="K12" s="212">
        <v>273.2262</v>
      </c>
      <c r="L12" s="212">
        <v>4.1348</v>
      </c>
      <c r="M12" s="249">
        <v>1.2336</v>
      </c>
      <c r="N12" s="212">
        <v>0.6262</v>
      </c>
      <c r="O12" s="212">
        <v>3.5427</v>
      </c>
      <c r="P12" s="7">
        <f t="shared" si="0"/>
        <v>315.89680000000004</v>
      </c>
    </row>
    <row r="13" spans="1:16" ht="18.75">
      <c r="A13" s="47" t="s">
        <v>0</v>
      </c>
      <c r="B13" s="472"/>
      <c r="C13" s="50" t="s">
        <v>18</v>
      </c>
      <c r="D13" s="211">
        <v>9641.331</v>
      </c>
      <c r="E13" s="211">
        <v>10960.089</v>
      </c>
      <c r="F13" s="250">
        <v>5405.694</v>
      </c>
      <c r="G13" s="252">
        <v>8118.091</v>
      </c>
      <c r="H13" s="252">
        <v>13029.912</v>
      </c>
      <c r="I13" s="188">
        <v>20534.519</v>
      </c>
      <c r="J13" s="256">
        <v>12731.492</v>
      </c>
      <c r="K13" s="211">
        <v>449751.709</v>
      </c>
      <c r="L13" s="211">
        <v>4640.391</v>
      </c>
      <c r="M13" s="253">
        <v>2326.086</v>
      </c>
      <c r="N13" s="290">
        <v>2200.107</v>
      </c>
      <c r="O13" s="256">
        <v>13063.48</v>
      </c>
      <c r="P13" s="8">
        <f t="shared" si="0"/>
        <v>552402.9009999998</v>
      </c>
    </row>
    <row r="14" spans="1:16" ht="18.75">
      <c r="A14" s="48" t="s">
        <v>27</v>
      </c>
      <c r="B14" s="471" t="s">
        <v>28</v>
      </c>
      <c r="C14" s="57" t="s">
        <v>16</v>
      </c>
      <c r="D14" s="212">
        <v>2.3232</v>
      </c>
      <c r="E14" s="212">
        <v>4.459</v>
      </c>
      <c r="F14" s="247">
        <v>0.5312</v>
      </c>
      <c r="G14" s="212">
        <v>14.129</v>
      </c>
      <c r="H14" s="248">
        <v>5.4922</v>
      </c>
      <c r="I14" s="213">
        <v>2.4686</v>
      </c>
      <c r="J14" s="212">
        <v>9.3311</v>
      </c>
      <c r="K14" s="212">
        <v>8.9911</v>
      </c>
      <c r="L14" s="212">
        <v>0.2624</v>
      </c>
      <c r="M14" s="249">
        <v>2.4414</v>
      </c>
      <c r="N14" s="212">
        <v>1.7438</v>
      </c>
      <c r="O14" s="212">
        <v>1.3333</v>
      </c>
      <c r="P14" s="7">
        <f t="shared" si="0"/>
        <v>53.506299999999996</v>
      </c>
    </row>
    <row r="15" spans="1:16" ht="18.75">
      <c r="A15" s="48" t="s">
        <v>0</v>
      </c>
      <c r="B15" s="472"/>
      <c r="C15" s="50" t="s">
        <v>18</v>
      </c>
      <c r="D15" s="211">
        <v>592.715</v>
      </c>
      <c r="E15" s="211">
        <v>1622.746</v>
      </c>
      <c r="F15" s="250">
        <v>382.456</v>
      </c>
      <c r="G15" s="257">
        <v>8156.654</v>
      </c>
      <c r="H15" s="252">
        <v>2237.999</v>
      </c>
      <c r="I15" s="188">
        <v>970.847</v>
      </c>
      <c r="J15" s="256">
        <v>1725.429</v>
      </c>
      <c r="K15" s="211">
        <v>3567.075</v>
      </c>
      <c r="L15" s="211">
        <v>48.27</v>
      </c>
      <c r="M15" s="253">
        <v>1053.796</v>
      </c>
      <c r="N15" s="290">
        <v>400.55085</v>
      </c>
      <c r="O15" s="256">
        <v>262.908</v>
      </c>
      <c r="P15" s="8">
        <f t="shared" si="0"/>
        <v>21021.445849999996</v>
      </c>
    </row>
    <row r="16" spans="1:16" ht="18.75">
      <c r="A16" s="48" t="s">
        <v>29</v>
      </c>
      <c r="B16" s="471" t="s">
        <v>30</v>
      </c>
      <c r="C16" s="57" t="s">
        <v>16</v>
      </c>
      <c r="D16" s="212">
        <v>62.0926</v>
      </c>
      <c r="E16" s="212">
        <v>43.9504</v>
      </c>
      <c r="F16" s="247">
        <v>16.6</v>
      </c>
      <c r="G16" s="213">
        <v>34.0376</v>
      </c>
      <c r="H16" s="248">
        <v>46.5726</v>
      </c>
      <c r="I16" s="213">
        <v>38.8231</v>
      </c>
      <c r="J16" s="212">
        <v>69.6265</v>
      </c>
      <c r="K16" s="212">
        <v>66.0142</v>
      </c>
      <c r="L16" s="212">
        <v>176.3554</v>
      </c>
      <c r="M16" s="249">
        <v>417.4382</v>
      </c>
      <c r="N16" s="212">
        <v>332.1422</v>
      </c>
      <c r="O16" s="212">
        <v>148.22</v>
      </c>
      <c r="P16" s="7">
        <f t="shared" si="0"/>
        <v>1451.8728</v>
      </c>
    </row>
    <row r="17" spans="1:16" ht="18.75">
      <c r="A17" s="48"/>
      <c r="B17" s="472"/>
      <c r="C17" s="50" t="s">
        <v>18</v>
      </c>
      <c r="D17" s="211">
        <v>69504.672</v>
      </c>
      <c r="E17" s="211">
        <v>51792.428</v>
      </c>
      <c r="F17" s="250">
        <v>16711.64</v>
      </c>
      <c r="G17" s="252">
        <v>36690.469</v>
      </c>
      <c r="H17" s="252">
        <v>42839.704</v>
      </c>
      <c r="I17" s="188">
        <v>40094.576</v>
      </c>
      <c r="J17" s="256">
        <v>43560.081</v>
      </c>
      <c r="K17" s="211">
        <v>87899.903</v>
      </c>
      <c r="L17" s="211">
        <v>245721.021</v>
      </c>
      <c r="M17" s="253">
        <v>559615.108</v>
      </c>
      <c r="N17" s="290">
        <v>455818.6365</v>
      </c>
      <c r="O17" s="256">
        <v>223815.326</v>
      </c>
      <c r="P17" s="8">
        <f t="shared" si="0"/>
        <v>1874063.5644999999</v>
      </c>
    </row>
    <row r="18" spans="1:16" ht="18.75">
      <c r="A18" s="48" t="s">
        <v>31</v>
      </c>
      <c r="B18" s="49" t="s">
        <v>104</v>
      </c>
      <c r="C18" s="57" t="s">
        <v>16</v>
      </c>
      <c r="D18" s="212">
        <v>8.6782</v>
      </c>
      <c r="E18" s="212">
        <v>11.0612</v>
      </c>
      <c r="F18" s="247">
        <v>3.4946</v>
      </c>
      <c r="G18" s="212">
        <v>2.4164</v>
      </c>
      <c r="H18" s="248">
        <v>4.7278</v>
      </c>
      <c r="I18" s="213">
        <v>5.7482</v>
      </c>
      <c r="J18" s="212">
        <v>246.7524</v>
      </c>
      <c r="K18" s="212">
        <v>218.2718</v>
      </c>
      <c r="L18" s="212">
        <v>22.7572</v>
      </c>
      <c r="M18" s="249">
        <v>27.7906</v>
      </c>
      <c r="N18" s="212">
        <v>3.8934</v>
      </c>
      <c r="O18" s="212">
        <v>1.9286</v>
      </c>
      <c r="P18" s="7">
        <f t="shared" si="0"/>
        <v>557.5204000000001</v>
      </c>
    </row>
    <row r="19" spans="1:16" ht="18.75">
      <c r="A19" s="48"/>
      <c r="B19" s="50" t="s">
        <v>105</v>
      </c>
      <c r="C19" s="50" t="s">
        <v>18</v>
      </c>
      <c r="D19" s="211">
        <v>6944.58</v>
      </c>
      <c r="E19" s="211">
        <v>10817.226</v>
      </c>
      <c r="F19" s="250">
        <v>3217.517</v>
      </c>
      <c r="G19" s="257">
        <v>1915.933</v>
      </c>
      <c r="H19" s="252">
        <v>3212.767</v>
      </c>
      <c r="I19" s="188">
        <v>3704.009</v>
      </c>
      <c r="J19" s="256">
        <v>104687.7</v>
      </c>
      <c r="K19" s="211">
        <v>132377.773</v>
      </c>
      <c r="L19" s="211">
        <v>18776.425</v>
      </c>
      <c r="M19" s="253">
        <v>33052.561</v>
      </c>
      <c r="N19" s="290">
        <v>5357.2008</v>
      </c>
      <c r="O19" s="256">
        <v>2784.883</v>
      </c>
      <c r="P19" s="8">
        <f t="shared" si="0"/>
        <v>326848.57479999994</v>
      </c>
    </row>
    <row r="20" spans="1:16" ht="18.75">
      <c r="A20" s="48" t="s">
        <v>23</v>
      </c>
      <c r="B20" s="471" t="s">
        <v>32</v>
      </c>
      <c r="C20" s="57" t="s">
        <v>16</v>
      </c>
      <c r="D20" s="212">
        <v>265.4082</v>
      </c>
      <c r="E20" s="212">
        <v>178.4856</v>
      </c>
      <c r="F20" s="247">
        <v>27.4558</v>
      </c>
      <c r="G20" s="213">
        <v>27.4601</v>
      </c>
      <c r="H20" s="248">
        <v>114.8984</v>
      </c>
      <c r="I20" s="213">
        <v>58.7156</v>
      </c>
      <c r="J20" s="212">
        <v>84.6372</v>
      </c>
      <c r="K20" s="212">
        <v>67.5712</v>
      </c>
      <c r="L20" s="212">
        <v>9.645</v>
      </c>
      <c r="M20" s="249">
        <v>44.965</v>
      </c>
      <c r="N20" s="212">
        <v>145.6603</v>
      </c>
      <c r="O20" s="212">
        <v>355.8994</v>
      </c>
      <c r="P20" s="7">
        <f t="shared" si="0"/>
        <v>1380.8018</v>
      </c>
    </row>
    <row r="21" spans="1:16" ht="18.75">
      <c r="A21" s="48"/>
      <c r="B21" s="472"/>
      <c r="C21" s="50" t="s">
        <v>18</v>
      </c>
      <c r="D21" s="211">
        <v>119916.894</v>
      </c>
      <c r="E21" s="211">
        <v>70962.319</v>
      </c>
      <c r="F21" s="250">
        <v>13739.38</v>
      </c>
      <c r="G21" s="252">
        <v>15475.148</v>
      </c>
      <c r="H21" s="188">
        <v>38872.368</v>
      </c>
      <c r="I21" s="188">
        <v>19148.322</v>
      </c>
      <c r="J21" s="256">
        <v>18410.54</v>
      </c>
      <c r="K21" s="211">
        <v>19732.094</v>
      </c>
      <c r="L21" s="211">
        <v>3190.958</v>
      </c>
      <c r="M21" s="253">
        <v>25006.098</v>
      </c>
      <c r="N21" s="291">
        <v>53760.5141</v>
      </c>
      <c r="O21" s="256">
        <v>96222.4</v>
      </c>
      <c r="P21" s="8">
        <f t="shared" si="0"/>
        <v>494437.0351</v>
      </c>
    </row>
    <row r="22" spans="1:16" ht="18.75">
      <c r="A22" s="48"/>
      <c r="B22" s="469" t="s">
        <v>157</v>
      </c>
      <c r="C22" s="57" t="s">
        <v>16</v>
      </c>
      <c r="D22" s="292">
        <v>342.087</v>
      </c>
      <c r="E22" s="292">
        <v>242.0284</v>
      </c>
      <c r="F22" s="293">
        <v>49.96640000000001</v>
      </c>
      <c r="G22" s="292">
        <v>80.5554</v>
      </c>
      <c r="H22" s="258">
        <v>176.43099999999998</v>
      </c>
      <c r="I22" s="294">
        <v>116.91579999999999</v>
      </c>
      <c r="J22" s="292">
        <v>415.5261</v>
      </c>
      <c r="K22" s="292">
        <v>634.0745000000001</v>
      </c>
      <c r="L22" s="292">
        <v>213.15480000000002</v>
      </c>
      <c r="M22" s="295">
        <v>493.86879999999996</v>
      </c>
      <c r="N22" s="292">
        <v>484.0659</v>
      </c>
      <c r="O22" s="292">
        <v>510.924</v>
      </c>
      <c r="P22" s="7">
        <f t="shared" si="0"/>
        <v>3759.5981000000006</v>
      </c>
    </row>
    <row r="23" spans="1:16" ht="18.75">
      <c r="A23" s="42"/>
      <c r="B23" s="470"/>
      <c r="C23" s="50" t="s">
        <v>18</v>
      </c>
      <c r="D23" s="296">
        <v>206600.192</v>
      </c>
      <c r="E23" s="296">
        <v>146154.80800000002</v>
      </c>
      <c r="F23" s="297">
        <v>39456.687</v>
      </c>
      <c r="G23" s="296">
        <v>70356.295</v>
      </c>
      <c r="H23" s="255">
        <v>100192.75</v>
      </c>
      <c r="I23" s="296">
        <v>84452.273</v>
      </c>
      <c r="J23" s="296">
        <v>181115.242</v>
      </c>
      <c r="K23" s="296">
        <v>693328.554</v>
      </c>
      <c r="L23" s="296">
        <v>272377.065</v>
      </c>
      <c r="M23" s="298">
        <v>621053.649</v>
      </c>
      <c r="N23" s="296">
        <v>517537.00925</v>
      </c>
      <c r="O23" s="296">
        <v>336148.997</v>
      </c>
      <c r="P23" s="8">
        <f t="shared" si="0"/>
        <v>3268773.5212499998</v>
      </c>
    </row>
    <row r="24" spans="1:16" ht="18.75">
      <c r="A24" s="48" t="s">
        <v>0</v>
      </c>
      <c r="B24" s="471" t="s">
        <v>33</v>
      </c>
      <c r="C24" s="57" t="s">
        <v>16</v>
      </c>
      <c r="D24" s="212">
        <v>1.996</v>
      </c>
      <c r="E24" s="212">
        <v>2.32</v>
      </c>
      <c r="F24" s="247">
        <v>0.3236</v>
      </c>
      <c r="G24" s="212">
        <v>1.31</v>
      </c>
      <c r="H24" s="259">
        <v>4.302</v>
      </c>
      <c r="I24" s="212">
        <v>7.2</v>
      </c>
      <c r="J24" s="212">
        <v>8.042</v>
      </c>
      <c r="K24" s="212">
        <v>14.394</v>
      </c>
      <c r="L24" s="212">
        <v>17.729</v>
      </c>
      <c r="M24" s="249">
        <v>16.381</v>
      </c>
      <c r="N24" s="212">
        <v>12.383</v>
      </c>
      <c r="O24" s="212">
        <v>12.851</v>
      </c>
      <c r="P24" s="7">
        <f t="shared" si="0"/>
        <v>99.2316</v>
      </c>
    </row>
    <row r="25" spans="1:16" ht="18.75">
      <c r="A25" s="48" t="s">
        <v>34</v>
      </c>
      <c r="B25" s="472"/>
      <c r="C25" s="50" t="s">
        <v>18</v>
      </c>
      <c r="D25" s="211">
        <v>1464.96</v>
      </c>
      <c r="E25" s="211">
        <v>2554.755</v>
      </c>
      <c r="F25" s="260">
        <v>233.31</v>
      </c>
      <c r="G25" s="257">
        <v>1726.2</v>
      </c>
      <c r="H25" s="256">
        <v>4247.985</v>
      </c>
      <c r="I25" s="188">
        <v>6413.138</v>
      </c>
      <c r="J25" s="256">
        <v>8346.923</v>
      </c>
      <c r="K25" s="211">
        <v>12927.432</v>
      </c>
      <c r="L25" s="211">
        <v>13539.393</v>
      </c>
      <c r="M25" s="253">
        <v>11602.468</v>
      </c>
      <c r="N25" s="291">
        <v>8750.4585</v>
      </c>
      <c r="O25" s="256">
        <v>10087.518</v>
      </c>
      <c r="P25" s="8">
        <f t="shared" si="0"/>
        <v>81894.5405</v>
      </c>
    </row>
    <row r="26" spans="1:16" ht="18.75">
      <c r="A26" s="48" t="s">
        <v>35</v>
      </c>
      <c r="B26" s="49" t="s">
        <v>20</v>
      </c>
      <c r="C26" s="57" t="s">
        <v>16</v>
      </c>
      <c r="D26" s="212">
        <v>4.189</v>
      </c>
      <c r="E26" s="212">
        <v>4.525</v>
      </c>
      <c r="F26" s="247">
        <v>1.094</v>
      </c>
      <c r="G26" s="213">
        <v>2.651</v>
      </c>
      <c r="H26" s="259">
        <v>15.276</v>
      </c>
      <c r="I26" s="213">
        <v>9.111</v>
      </c>
      <c r="J26" s="212">
        <v>8.106</v>
      </c>
      <c r="K26" s="212">
        <v>107.2</v>
      </c>
      <c r="L26" s="212">
        <v>118.053</v>
      </c>
      <c r="M26" s="249">
        <v>45.163</v>
      </c>
      <c r="N26" s="212">
        <v>50.137</v>
      </c>
      <c r="O26" s="212">
        <v>19.418</v>
      </c>
      <c r="P26" s="7">
        <f t="shared" si="0"/>
        <v>384.92300000000006</v>
      </c>
    </row>
    <row r="27" spans="1:16" ht="18.75">
      <c r="A27" s="48" t="s">
        <v>36</v>
      </c>
      <c r="B27" s="50" t="s">
        <v>106</v>
      </c>
      <c r="C27" s="50" t="s">
        <v>18</v>
      </c>
      <c r="D27" s="211">
        <v>1719.816</v>
      </c>
      <c r="E27" s="211">
        <v>2032.821</v>
      </c>
      <c r="F27" s="250">
        <v>358.932</v>
      </c>
      <c r="G27" s="257">
        <v>882.263</v>
      </c>
      <c r="H27" s="256">
        <v>4001.739</v>
      </c>
      <c r="I27" s="188">
        <v>2013.428</v>
      </c>
      <c r="J27" s="256">
        <v>2753.531</v>
      </c>
      <c r="K27" s="211">
        <v>34627.593</v>
      </c>
      <c r="L27" s="211">
        <v>30570.86</v>
      </c>
      <c r="M27" s="253">
        <v>14552.926</v>
      </c>
      <c r="N27" s="291">
        <v>14629.37425</v>
      </c>
      <c r="O27" s="256">
        <v>8372.164</v>
      </c>
      <c r="P27" s="8">
        <f t="shared" si="0"/>
        <v>116515.44725000001</v>
      </c>
    </row>
    <row r="28" spans="1:16" ht="18.75">
      <c r="A28" s="48" t="s">
        <v>23</v>
      </c>
      <c r="B28" s="469" t="s">
        <v>157</v>
      </c>
      <c r="C28" s="57" t="s">
        <v>16</v>
      </c>
      <c r="D28" s="292">
        <v>6.1850000000000005</v>
      </c>
      <c r="E28" s="292">
        <v>6.845000000000001</v>
      </c>
      <c r="F28" s="293">
        <v>1.4176000000000002</v>
      </c>
      <c r="G28" s="294">
        <v>3.961</v>
      </c>
      <c r="H28" s="254">
        <v>19.578</v>
      </c>
      <c r="I28" s="294">
        <v>16.311</v>
      </c>
      <c r="J28" s="292">
        <v>16.148</v>
      </c>
      <c r="K28" s="292">
        <v>121.59400000000001</v>
      </c>
      <c r="L28" s="292">
        <v>135.78199999999998</v>
      </c>
      <c r="M28" s="295">
        <v>61.544</v>
      </c>
      <c r="N28" s="292">
        <v>62.519999999999996</v>
      </c>
      <c r="O28" s="292">
        <v>32.269</v>
      </c>
      <c r="P28" s="7">
        <f t="shared" si="0"/>
        <v>484.15459999999996</v>
      </c>
    </row>
    <row r="29" spans="1:16" ht="18.75">
      <c r="A29" s="42"/>
      <c r="B29" s="470"/>
      <c r="C29" s="50" t="s">
        <v>18</v>
      </c>
      <c r="D29" s="296">
        <v>3184.776</v>
      </c>
      <c r="E29" s="296">
        <v>4587.576</v>
      </c>
      <c r="F29" s="297">
        <v>592.242</v>
      </c>
      <c r="G29" s="296">
        <v>2608.463</v>
      </c>
      <c r="H29" s="255">
        <v>8249.724</v>
      </c>
      <c r="I29" s="296">
        <v>8426.566</v>
      </c>
      <c r="J29" s="296">
        <v>11100.454000000002</v>
      </c>
      <c r="K29" s="296">
        <v>47555.025</v>
      </c>
      <c r="L29" s="296">
        <v>44110.253</v>
      </c>
      <c r="M29" s="298">
        <v>26155.394</v>
      </c>
      <c r="N29" s="296">
        <v>23379.83275</v>
      </c>
      <c r="O29" s="296">
        <v>18459.682</v>
      </c>
      <c r="P29" s="8">
        <f t="shared" si="0"/>
        <v>198409.98775</v>
      </c>
    </row>
    <row r="30" spans="1:16" ht="18.75">
      <c r="A30" s="48" t="s">
        <v>0</v>
      </c>
      <c r="B30" s="471" t="s">
        <v>37</v>
      </c>
      <c r="C30" s="57" t="s">
        <v>16</v>
      </c>
      <c r="D30" s="212">
        <v>9.0224</v>
      </c>
      <c r="E30" s="212">
        <v>4.4114</v>
      </c>
      <c r="F30" s="247">
        <v>0.3935</v>
      </c>
      <c r="G30" s="212">
        <v>0.064</v>
      </c>
      <c r="H30" s="259">
        <v>0.101</v>
      </c>
      <c r="I30" s="212"/>
      <c r="J30" s="212"/>
      <c r="K30" s="212"/>
      <c r="L30" s="212">
        <v>0.0419</v>
      </c>
      <c r="M30" s="249">
        <v>0.0866</v>
      </c>
      <c r="N30" s="212">
        <v>0.0732</v>
      </c>
      <c r="O30" s="212">
        <v>0.7548</v>
      </c>
      <c r="P30" s="7">
        <f t="shared" si="0"/>
        <v>14.9488</v>
      </c>
    </row>
    <row r="31" spans="1:16" ht="18.75">
      <c r="A31" s="48" t="s">
        <v>38</v>
      </c>
      <c r="B31" s="472"/>
      <c r="C31" s="50" t="s">
        <v>18</v>
      </c>
      <c r="D31" s="211">
        <v>2057.404</v>
      </c>
      <c r="E31" s="211">
        <v>955.782</v>
      </c>
      <c r="F31" s="250">
        <v>111.82</v>
      </c>
      <c r="G31" s="257">
        <v>19.404</v>
      </c>
      <c r="H31" s="256">
        <v>16.086</v>
      </c>
      <c r="I31" s="188"/>
      <c r="J31" s="211"/>
      <c r="K31" s="211"/>
      <c r="L31" s="211">
        <v>10.928</v>
      </c>
      <c r="M31" s="253">
        <v>23.126</v>
      </c>
      <c r="N31" s="291">
        <v>5.607</v>
      </c>
      <c r="O31" s="256">
        <v>347.26</v>
      </c>
      <c r="P31" s="8">
        <f t="shared" si="0"/>
        <v>3547.4170000000004</v>
      </c>
    </row>
    <row r="32" spans="1:16" ht="18.75">
      <c r="A32" s="48" t="s">
        <v>0</v>
      </c>
      <c r="B32" s="471" t="s">
        <v>39</v>
      </c>
      <c r="C32" s="57" t="s">
        <v>16</v>
      </c>
      <c r="D32" s="212">
        <v>0.9257</v>
      </c>
      <c r="E32" s="212">
        <v>1.0455</v>
      </c>
      <c r="F32" s="247">
        <v>0.2383</v>
      </c>
      <c r="G32" s="213"/>
      <c r="H32" s="248"/>
      <c r="I32" s="213"/>
      <c r="J32" s="212"/>
      <c r="K32" s="212"/>
      <c r="L32" s="212">
        <v>0.0235</v>
      </c>
      <c r="M32" s="249">
        <v>0.0145</v>
      </c>
      <c r="N32" s="212">
        <v>0.1543</v>
      </c>
      <c r="O32" s="212">
        <v>0.1829</v>
      </c>
      <c r="P32" s="7">
        <f t="shared" si="0"/>
        <v>2.5847</v>
      </c>
    </row>
    <row r="33" spans="1:16" ht="18.75">
      <c r="A33" s="48" t="s">
        <v>40</v>
      </c>
      <c r="B33" s="472"/>
      <c r="C33" s="50" t="s">
        <v>18</v>
      </c>
      <c r="D33" s="211">
        <v>174.209</v>
      </c>
      <c r="E33" s="211">
        <v>145.64</v>
      </c>
      <c r="F33" s="250">
        <v>49.485</v>
      </c>
      <c r="G33" s="252"/>
      <c r="H33" s="251"/>
      <c r="I33" s="211"/>
      <c r="J33" s="211"/>
      <c r="K33" s="211"/>
      <c r="L33" s="211">
        <v>0.246</v>
      </c>
      <c r="M33" s="253">
        <v>0.853</v>
      </c>
      <c r="N33" s="291">
        <v>32.4072</v>
      </c>
      <c r="O33" s="256">
        <v>36.02</v>
      </c>
      <c r="P33" s="8">
        <f t="shared" si="0"/>
        <v>438.86019999999996</v>
      </c>
    </row>
    <row r="34" spans="1:16" ht="18.75">
      <c r="A34" s="48"/>
      <c r="B34" s="49" t="s">
        <v>20</v>
      </c>
      <c r="C34" s="57" t="s">
        <v>16</v>
      </c>
      <c r="D34" s="212"/>
      <c r="E34" s="212"/>
      <c r="F34" s="247"/>
      <c r="G34" s="212"/>
      <c r="H34" s="248"/>
      <c r="I34" s="212"/>
      <c r="J34" s="212"/>
      <c r="K34" s="212"/>
      <c r="L34" s="212"/>
      <c r="M34" s="249"/>
      <c r="N34" s="212"/>
      <c r="O34" s="212"/>
      <c r="P34" s="7">
        <f t="shared" si="0"/>
        <v>0</v>
      </c>
    </row>
    <row r="35" spans="1:16" ht="18.75">
      <c r="A35" s="48" t="s">
        <v>23</v>
      </c>
      <c r="B35" s="50" t="s">
        <v>107</v>
      </c>
      <c r="C35" s="50" t="s">
        <v>18</v>
      </c>
      <c r="D35" s="211"/>
      <c r="E35" s="211"/>
      <c r="F35" s="250"/>
      <c r="G35" s="211"/>
      <c r="H35" s="251"/>
      <c r="I35" s="211"/>
      <c r="J35" s="211"/>
      <c r="K35" s="211"/>
      <c r="L35" s="211"/>
      <c r="M35" s="253"/>
      <c r="N35" s="211"/>
      <c r="O35" s="211"/>
      <c r="P35" s="8">
        <f t="shared" si="0"/>
        <v>0</v>
      </c>
    </row>
    <row r="36" spans="1:16" ht="18.75">
      <c r="A36" s="52"/>
      <c r="B36" s="469" t="s">
        <v>157</v>
      </c>
      <c r="C36" s="57" t="s">
        <v>16</v>
      </c>
      <c r="D36" s="292">
        <v>9.9481</v>
      </c>
      <c r="E36" s="292">
        <v>5.456900000000001</v>
      </c>
      <c r="F36" s="293">
        <v>0.6318</v>
      </c>
      <c r="G36" s="292">
        <v>0.064</v>
      </c>
      <c r="H36" s="254">
        <v>0.101</v>
      </c>
      <c r="I36" s="292">
        <v>0</v>
      </c>
      <c r="J36" s="292">
        <v>0</v>
      </c>
      <c r="K36" s="292">
        <v>0</v>
      </c>
      <c r="L36" s="292">
        <v>0.0654</v>
      </c>
      <c r="M36" s="295">
        <v>0.1011</v>
      </c>
      <c r="N36" s="292">
        <v>0.22749999999999998</v>
      </c>
      <c r="O36" s="292">
        <v>0.9377</v>
      </c>
      <c r="P36" s="7">
        <f aca="true" t="shared" si="1" ref="P36:P53">SUM(D36:O36)</f>
        <v>17.533499999999997</v>
      </c>
    </row>
    <row r="37" spans="1:16" ht="18.75">
      <c r="A37" s="51"/>
      <c r="B37" s="470"/>
      <c r="C37" s="50" t="s">
        <v>18</v>
      </c>
      <c r="D37" s="296">
        <v>2231.613</v>
      </c>
      <c r="E37" s="296">
        <v>1101.422</v>
      </c>
      <c r="F37" s="297">
        <v>161.305</v>
      </c>
      <c r="G37" s="296">
        <v>19.404</v>
      </c>
      <c r="H37" s="255">
        <v>16.086</v>
      </c>
      <c r="I37" s="296">
        <v>0</v>
      </c>
      <c r="J37" s="296">
        <v>0</v>
      </c>
      <c r="K37" s="296">
        <v>0</v>
      </c>
      <c r="L37" s="296">
        <v>11.174000000000001</v>
      </c>
      <c r="M37" s="298">
        <v>23.979000000000003</v>
      </c>
      <c r="N37" s="296">
        <v>38.0142</v>
      </c>
      <c r="O37" s="296">
        <v>383.28</v>
      </c>
      <c r="P37" s="8">
        <f t="shared" si="1"/>
        <v>3986.2771999999995</v>
      </c>
    </row>
    <row r="38" spans="1:16" ht="18.75">
      <c r="A38" s="465" t="s">
        <v>41</v>
      </c>
      <c r="B38" s="466"/>
      <c r="C38" s="57" t="s">
        <v>16</v>
      </c>
      <c r="D38" s="212"/>
      <c r="E38" s="212"/>
      <c r="F38" s="247"/>
      <c r="G38" s="212">
        <v>0.1226</v>
      </c>
      <c r="H38" s="259">
        <v>0.1115</v>
      </c>
      <c r="I38" s="212">
        <v>0.0245</v>
      </c>
      <c r="J38" s="212">
        <v>0.3501</v>
      </c>
      <c r="K38" s="212">
        <v>0.2418</v>
      </c>
      <c r="L38" s="212">
        <v>0.4191</v>
      </c>
      <c r="M38" s="249">
        <v>0.9847</v>
      </c>
      <c r="N38" s="212">
        <v>0.1005</v>
      </c>
      <c r="O38" s="212">
        <v>0.0705</v>
      </c>
      <c r="P38" s="7">
        <f t="shared" si="1"/>
        <v>2.4253</v>
      </c>
    </row>
    <row r="39" spans="1:16" ht="18.75">
      <c r="A39" s="467"/>
      <c r="B39" s="468"/>
      <c r="C39" s="50" t="s">
        <v>18</v>
      </c>
      <c r="D39" s="211"/>
      <c r="E39" s="211"/>
      <c r="F39" s="250"/>
      <c r="G39" s="257">
        <v>62.045</v>
      </c>
      <c r="H39" s="256">
        <v>43.05</v>
      </c>
      <c r="I39" s="211">
        <v>14.228</v>
      </c>
      <c r="J39" s="256">
        <v>163.947</v>
      </c>
      <c r="K39" s="211">
        <v>215.738</v>
      </c>
      <c r="L39" s="211">
        <v>162.536</v>
      </c>
      <c r="M39" s="253">
        <v>107.588</v>
      </c>
      <c r="N39" s="291">
        <v>28.078050000000005</v>
      </c>
      <c r="O39" s="256">
        <v>15.24</v>
      </c>
      <c r="P39" s="8">
        <f t="shared" si="1"/>
        <v>812.4500499999999</v>
      </c>
    </row>
    <row r="40" spans="1:16" ht="18.75">
      <c r="A40" s="465" t="s">
        <v>42</v>
      </c>
      <c r="B40" s="466"/>
      <c r="C40" s="57" t="s">
        <v>16</v>
      </c>
      <c r="D40" s="212">
        <v>0.0491</v>
      </c>
      <c r="E40" s="212">
        <v>0.7893</v>
      </c>
      <c r="F40" s="247">
        <v>0.1181</v>
      </c>
      <c r="G40" s="213">
        <v>0.3963</v>
      </c>
      <c r="H40" s="259">
        <v>0.2111</v>
      </c>
      <c r="I40" s="212">
        <v>0.2359</v>
      </c>
      <c r="J40" s="212">
        <v>0.3028</v>
      </c>
      <c r="K40" s="212">
        <v>0.2617</v>
      </c>
      <c r="L40" s="212">
        <v>0.3555</v>
      </c>
      <c r="M40" s="249">
        <v>0.576</v>
      </c>
      <c r="N40" s="212">
        <v>0.2537</v>
      </c>
      <c r="O40" s="212">
        <v>1.0016</v>
      </c>
      <c r="P40" s="7">
        <f t="shared" si="1"/>
        <v>4.5511</v>
      </c>
    </row>
    <row r="41" spans="1:16" ht="18.75">
      <c r="A41" s="467"/>
      <c r="B41" s="468"/>
      <c r="C41" s="50" t="s">
        <v>18</v>
      </c>
      <c r="D41" s="211">
        <v>39.958</v>
      </c>
      <c r="E41" s="211">
        <v>612.164</v>
      </c>
      <c r="F41" s="250">
        <v>97.648</v>
      </c>
      <c r="G41" s="252">
        <v>322.621</v>
      </c>
      <c r="H41" s="256">
        <v>161.277</v>
      </c>
      <c r="I41" s="188">
        <v>142.465</v>
      </c>
      <c r="J41" s="256">
        <v>125.323</v>
      </c>
      <c r="K41" s="211">
        <v>146.426</v>
      </c>
      <c r="L41" s="211">
        <v>129.194</v>
      </c>
      <c r="M41" s="253">
        <v>257.916</v>
      </c>
      <c r="N41" s="291">
        <v>108.01035</v>
      </c>
      <c r="O41" s="256">
        <v>668.214</v>
      </c>
      <c r="P41" s="8">
        <f t="shared" si="1"/>
        <v>2811.2163499999997</v>
      </c>
    </row>
    <row r="42" spans="1:16" ht="18.75">
      <c r="A42" s="465" t="s">
        <v>43</v>
      </c>
      <c r="B42" s="466"/>
      <c r="C42" s="57" t="s">
        <v>16</v>
      </c>
      <c r="D42" s="212"/>
      <c r="E42" s="212"/>
      <c r="F42" s="247"/>
      <c r="G42" s="212"/>
      <c r="H42" s="248"/>
      <c r="I42" s="213"/>
      <c r="J42" s="212"/>
      <c r="K42" s="212"/>
      <c r="L42" s="212"/>
      <c r="M42" s="249"/>
      <c r="N42" s="212"/>
      <c r="O42" s="212"/>
      <c r="P42" s="7">
        <f t="shared" si="1"/>
        <v>0</v>
      </c>
    </row>
    <row r="43" spans="1:16" ht="18.75">
      <c r="A43" s="467"/>
      <c r="B43" s="468"/>
      <c r="C43" s="50" t="s">
        <v>18</v>
      </c>
      <c r="D43" s="211"/>
      <c r="E43" s="211"/>
      <c r="F43" s="250"/>
      <c r="G43" s="211"/>
      <c r="H43" s="251"/>
      <c r="I43" s="211"/>
      <c r="J43" s="211"/>
      <c r="K43" s="211"/>
      <c r="L43" s="211"/>
      <c r="M43" s="253"/>
      <c r="N43" s="211"/>
      <c r="O43" s="211"/>
      <c r="P43" s="8">
        <f t="shared" si="1"/>
        <v>0</v>
      </c>
    </row>
    <row r="44" spans="1:16" ht="18.75">
      <c r="A44" s="465" t="s">
        <v>44</v>
      </c>
      <c r="B44" s="466"/>
      <c r="C44" s="57" t="s">
        <v>16</v>
      </c>
      <c r="D44" s="212">
        <v>0.001</v>
      </c>
      <c r="E44" s="212">
        <v>0.0038</v>
      </c>
      <c r="F44" s="247"/>
      <c r="G44" s="212">
        <v>0.062</v>
      </c>
      <c r="H44" s="259">
        <v>0.04</v>
      </c>
      <c r="I44" s="212">
        <v>0.005</v>
      </c>
      <c r="J44" s="212">
        <v>0.035</v>
      </c>
      <c r="K44" s="212"/>
      <c r="L44" s="212"/>
      <c r="M44" s="249">
        <v>0.015</v>
      </c>
      <c r="N44" s="212">
        <v>0.0148</v>
      </c>
      <c r="O44" s="212"/>
      <c r="P44" s="7">
        <f t="shared" si="1"/>
        <v>0.1766</v>
      </c>
    </row>
    <row r="45" spans="1:16" ht="18.75">
      <c r="A45" s="467"/>
      <c r="B45" s="468"/>
      <c r="C45" s="50" t="s">
        <v>18</v>
      </c>
      <c r="D45" s="211">
        <v>0.315</v>
      </c>
      <c r="E45" s="211">
        <v>0.399</v>
      </c>
      <c r="F45" s="250"/>
      <c r="G45" s="257">
        <v>17.85</v>
      </c>
      <c r="H45" s="256">
        <v>17.535</v>
      </c>
      <c r="I45" s="188">
        <v>1.575</v>
      </c>
      <c r="J45" s="256">
        <v>7.35</v>
      </c>
      <c r="K45" s="211"/>
      <c r="L45" s="211"/>
      <c r="M45" s="253">
        <v>11.025</v>
      </c>
      <c r="N45" s="291">
        <v>6.384</v>
      </c>
      <c r="O45" s="256"/>
      <c r="P45" s="8">
        <f t="shared" si="1"/>
        <v>62.43300000000001</v>
      </c>
    </row>
    <row r="46" spans="1:16" ht="18.75">
      <c r="A46" s="465" t="s">
        <v>45</v>
      </c>
      <c r="B46" s="466"/>
      <c r="C46" s="57" t="s">
        <v>16</v>
      </c>
      <c r="D46" s="212">
        <v>0.0537</v>
      </c>
      <c r="E46" s="212">
        <v>0.0036</v>
      </c>
      <c r="F46" s="247"/>
      <c r="G46" s="213">
        <v>0.036</v>
      </c>
      <c r="H46" s="259">
        <v>0.02</v>
      </c>
      <c r="I46" s="213"/>
      <c r="J46" s="212"/>
      <c r="K46" s="212"/>
      <c r="L46" s="212"/>
      <c r="M46" s="249">
        <v>0.003</v>
      </c>
      <c r="N46" s="212"/>
      <c r="O46" s="212">
        <v>0.152</v>
      </c>
      <c r="P46" s="7">
        <f t="shared" si="1"/>
        <v>0.2683</v>
      </c>
    </row>
    <row r="47" spans="1:16" ht="18.75">
      <c r="A47" s="467"/>
      <c r="B47" s="468"/>
      <c r="C47" s="50" t="s">
        <v>18</v>
      </c>
      <c r="D47" s="211">
        <v>23.704</v>
      </c>
      <c r="E47" s="211">
        <v>1.575</v>
      </c>
      <c r="F47" s="250"/>
      <c r="G47" s="257">
        <v>14.385</v>
      </c>
      <c r="H47" s="256">
        <v>5.25</v>
      </c>
      <c r="I47" s="252"/>
      <c r="J47" s="211"/>
      <c r="K47" s="211"/>
      <c r="L47" s="211"/>
      <c r="M47" s="253">
        <v>2.53</v>
      </c>
      <c r="N47" s="211"/>
      <c r="O47" s="256">
        <v>50.778</v>
      </c>
      <c r="P47" s="8">
        <f t="shared" si="1"/>
        <v>98.22200000000001</v>
      </c>
    </row>
    <row r="48" spans="1:16" ht="18.75">
      <c r="A48" s="465" t="s">
        <v>46</v>
      </c>
      <c r="B48" s="466"/>
      <c r="C48" s="57" t="s">
        <v>16</v>
      </c>
      <c r="D48" s="212">
        <v>0.002</v>
      </c>
      <c r="E48" s="212"/>
      <c r="F48" s="247"/>
      <c r="G48" s="213">
        <v>0.0701</v>
      </c>
      <c r="H48" s="259">
        <v>0.08</v>
      </c>
      <c r="I48" s="212">
        <v>0.2786</v>
      </c>
      <c r="J48" s="212">
        <v>0.2182</v>
      </c>
      <c r="K48" s="212">
        <v>0.1878</v>
      </c>
      <c r="L48" s="212">
        <v>0.177</v>
      </c>
      <c r="M48" s="249">
        <v>0.2114</v>
      </c>
      <c r="N48" s="212">
        <v>0.0744</v>
      </c>
      <c r="O48" s="212">
        <v>0.0487</v>
      </c>
      <c r="P48" s="7">
        <f t="shared" si="1"/>
        <v>1.3482</v>
      </c>
    </row>
    <row r="49" spans="1:16" ht="18.75">
      <c r="A49" s="467"/>
      <c r="B49" s="468"/>
      <c r="C49" s="50" t="s">
        <v>18</v>
      </c>
      <c r="D49" s="211">
        <v>0.158</v>
      </c>
      <c r="E49" s="211"/>
      <c r="F49" s="250"/>
      <c r="G49" s="211">
        <v>31.49</v>
      </c>
      <c r="H49" s="256">
        <v>41.423</v>
      </c>
      <c r="I49" s="188">
        <v>112.968</v>
      </c>
      <c r="J49" s="256">
        <v>83.948</v>
      </c>
      <c r="K49" s="211">
        <v>46.969</v>
      </c>
      <c r="L49" s="211">
        <v>13.453</v>
      </c>
      <c r="M49" s="253">
        <v>15.174</v>
      </c>
      <c r="N49" s="291">
        <v>1.8522</v>
      </c>
      <c r="O49" s="256">
        <v>8.162</v>
      </c>
      <c r="P49" s="8">
        <f t="shared" si="1"/>
        <v>355.5971999999999</v>
      </c>
    </row>
    <row r="50" spans="1:16" ht="18.75">
      <c r="A50" s="465" t="s">
        <v>47</v>
      </c>
      <c r="B50" s="466"/>
      <c r="C50" s="57" t="s">
        <v>16</v>
      </c>
      <c r="D50" s="212">
        <v>0.008</v>
      </c>
      <c r="E50" s="212">
        <v>0.016</v>
      </c>
      <c r="F50" s="247">
        <v>0.008</v>
      </c>
      <c r="G50" s="212">
        <v>0.02</v>
      </c>
      <c r="H50" s="259"/>
      <c r="I50" s="213"/>
      <c r="J50" s="212">
        <v>0.128</v>
      </c>
      <c r="K50" s="212">
        <v>6.086</v>
      </c>
      <c r="L50" s="212">
        <v>14.82</v>
      </c>
      <c r="M50" s="249">
        <v>25.851</v>
      </c>
      <c r="N50" s="212">
        <v>2.19</v>
      </c>
      <c r="O50" s="212">
        <v>0.176</v>
      </c>
      <c r="P50" s="7">
        <f t="shared" si="1"/>
        <v>49.303</v>
      </c>
    </row>
    <row r="51" spans="1:16" ht="18.75">
      <c r="A51" s="467"/>
      <c r="B51" s="468"/>
      <c r="C51" s="50" t="s">
        <v>18</v>
      </c>
      <c r="D51" s="211">
        <v>4.368</v>
      </c>
      <c r="E51" s="211">
        <v>8.736</v>
      </c>
      <c r="F51" s="250">
        <v>4.368</v>
      </c>
      <c r="G51" s="257">
        <v>5.46</v>
      </c>
      <c r="H51" s="256"/>
      <c r="I51" s="211"/>
      <c r="J51" s="256">
        <v>241.605</v>
      </c>
      <c r="K51" s="211">
        <v>5553.555</v>
      </c>
      <c r="L51" s="211">
        <v>9340.527</v>
      </c>
      <c r="M51" s="253">
        <v>6486.221</v>
      </c>
      <c r="N51" s="291">
        <v>917.301</v>
      </c>
      <c r="O51" s="211">
        <v>60.186</v>
      </c>
      <c r="P51" s="8">
        <f t="shared" si="1"/>
        <v>22622.327</v>
      </c>
    </row>
    <row r="52" spans="1:16" ht="18.75">
      <c r="A52" s="465" t="s">
        <v>48</v>
      </c>
      <c r="B52" s="466"/>
      <c r="C52" s="57" t="s">
        <v>16</v>
      </c>
      <c r="D52" s="212">
        <v>0.0124</v>
      </c>
      <c r="E52" s="212">
        <v>0.0039</v>
      </c>
      <c r="F52" s="247">
        <v>0.003</v>
      </c>
      <c r="G52" s="213">
        <v>0.0315</v>
      </c>
      <c r="H52" s="248">
        <v>0.3341</v>
      </c>
      <c r="I52" s="212">
        <v>0.2854</v>
      </c>
      <c r="J52" s="212">
        <v>0.1726</v>
      </c>
      <c r="K52" s="212">
        <v>0.1165</v>
      </c>
      <c r="L52" s="212">
        <v>0.0985</v>
      </c>
      <c r="M52" s="249">
        <v>0.169</v>
      </c>
      <c r="N52" s="212">
        <v>0.0358</v>
      </c>
      <c r="O52" s="212">
        <v>0.0387</v>
      </c>
      <c r="P52" s="7">
        <f t="shared" si="1"/>
        <v>1.3014000000000001</v>
      </c>
    </row>
    <row r="53" spans="1:16" ht="18.75">
      <c r="A53" s="467"/>
      <c r="B53" s="468"/>
      <c r="C53" s="50" t="s">
        <v>18</v>
      </c>
      <c r="D53" s="211">
        <v>11.324</v>
      </c>
      <c r="E53" s="211">
        <v>5.093</v>
      </c>
      <c r="F53" s="250">
        <v>6.3</v>
      </c>
      <c r="G53" s="211">
        <v>23.525</v>
      </c>
      <c r="H53" s="251">
        <v>216.232</v>
      </c>
      <c r="I53" s="211">
        <v>158.335</v>
      </c>
      <c r="J53" s="256">
        <v>73.246</v>
      </c>
      <c r="K53" s="211">
        <v>37.024</v>
      </c>
      <c r="L53" s="211">
        <v>57.337</v>
      </c>
      <c r="M53" s="253">
        <v>54.674</v>
      </c>
      <c r="N53" s="291">
        <v>15.42975</v>
      </c>
      <c r="O53" s="256">
        <v>12.579</v>
      </c>
      <c r="P53" s="8">
        <f t="shared" si="1"/>
        <v>671.0987499999999</v>
      </c>
    </row>
    <row r="54" spans="1:16" ht="18.75">
      <c r="A54" s="48" t="s">
        <v>0</v>
      </c>
      <c r="B54" s="471" t="s">
        <v>116</v>
      </c>
      <c r="C54" s="57" t="s">
        <v>16</v>
      </c>
      <c r="D54" s="212">
        <v>0.2232</v>
      </c>
      <c r="E54" s="212">
        <v>0.2343</v>
      </c>
      <c r="F54" s="247"/>
      <c r="G54" s="212">
        <v>0.271</v>
      </c>
      <c r="H54" s="259">
        <v>0.3076</v>
      </c>
      <c r="I54" s="212">
        <v>0.2584</v>
      </c>
      <c r="J54" s="212">
        <v>0.2647</v>
      </c>
      <c r="K54" s="212">
        <v>0.4188</v>
      </c>
      <c r="L54" s="212">
        <v>0.3268</v>
      </c>
      <c r="M54" s="249">
        <v>0.4573</v>
      </c>
      <c r="N54" s="212">
        <v>0.3856</v>
      </c>
      <c r="O54" s="212">
        <v>0.633</v>
      </c>
      <c r="P54" s="7">
        <f aca="true" t="shared" si="2" ref="P54:P67">SUM(D54:O54)</f>
        <v>3.7807000000000004</v>
      </c>
    </row>
    <row r="55" spans="1:16" ht="18.75">
      <c r="A55" s="48" t="s">
        <v>38</v>
      </c>
      <c r="B55" s="472"/>
      <c r="C55" s="50" t="s">
        <v>18</v>
      </c>
      <c r="D55" s="211">
        <v>203.275</v>
      </c>
      <c r="E55" s="211">
        <v>213.166</v>
      </c>
      <c r="F55" s="250"/>
      <c r="G55" s="257">
        <v>242.151</v>
      </c>
      <c r="H55" s="256">
        <v>271.226</v>
      </c>
      <c r="I55" s="188">
        <v>232.549</v>
      </c>
      <c r="J55" s="256">
        <v>238.082</v>
      </c>
      <c r="K55" s="211">
        <v>349.878</v>
      </c>
      <c r="L55" s="211">
        <v>300.321</v>
      </c>
      <c r="M55" s="253">
        <v>343.513</v>
      </c>
      <c r="N55" s="291">
        <v>314.74275</v>
      </c>
      <c r="O55" s="256">
        <v>571.688</v>
      </c>
      <c r="P55" s="8">
        <f t="shared" si="2"/>
        <v>3280.59175</v>
      </c>
    </row>
    <row r="56" spans="1:16" ht="18.75">
      <c r="A56" s="48" t="s">
        <v>17</v>
      </c>
      <c r="B56" s="49" t="s">
        <v>20</v>
      </c>
      <c r="C56" s="57" t="s">
        <v>16</v>
      </c>
      <c r="D56" s="212">
        <v>0.4562</v>
      </c>
      <c r="E56" s="212">
        <v>1.6106</v>
      </c>
      <c r="F56" s="247">
        <v>0.1167</v>
      </c>
      <c r="G56" s="213">
        <v>0.0337</v>
      </c>
      <c r="H56" s="259">
        <v>1.0071</v>
      </c>
      <c r="I56" s="213">
        <v>1.1112</v>
      </c>
      <c r="J56" s="212">
        <v>0.5098</v>
      </c>
      <c r="K56" s="212">
        <v>8.9111</v>
      </c>
      <c r="L56" s="212">
        <v>17.6756</v>
      </c>
      <c r="M56" s="249">
        <v>7.9317</v>
      </c>
      <c r="N56" s="212">
        <v>3.3187</v>
      </c>
      <c r="O56" s="212">
        <v>3.0765</v>
      </c>
      <c r="P56" s="7">
        <f t="shared" si="2"/>
        <v>45.758900000000004</v>
      </c>
    </row>
    <row r="57" spans="1:16" ht="18.75">
      <c r="A57" s="48" t="s">
        <v>23</v>
      </c>
      <c r="B57" s="50" t="s">
        <v>117</v>
      </c>
      <c r="C57" s="50" t="s">
        <v>18</v>
      </c>
      <c r="D57" s="211">
        <v>41.765</v>
      </c>
      <c r="E57" s="211">
        <v>209.738</v>
      </c>
      <c r="F57" s="250">
        <v>106.507</v>
      </c>
      <c r="G57" s="257">
        <v>32.445</v>
      </c>
      <c r="H57" s="256">
        <v>87.003</v>
      </c>
      <c r="I57" s="188">
        <v>163.994</v>
      </c>
      <c r="J57" s="256">
        <v>104.135</v>
      </c>
      <c r="K57" s="211">
        <v>735.518</v>
      </c>
      <c r="L57" s="211">
        <v>823.905</v>
      </c>
      <c r="M57" s="253">
        <v>698.292</v>
      </c>
      <c r="N57" s="291">
        <v>241.28265000000002</v>
      </c>
      <c r="O57" s="256">
        <v>262.055</v>
      </c>
      <c r="P57" s="8">
        <f t="shared" si="2"/>
        <v>3506.63965</v>
      </c>
    </row>
    <row r="58" spans="1:16" ht="18.75">
      <c r="A58" s="48"/>
      <c r="B58" s="469" t="s">
        <v>157</v>
      </c>
      <c r="C58" s="57" t="s">
        <v>16</v>
      </c>
      <c r="D58" s="292">
        <v>0.6794</v>
      </c>
      <c r="E58" s="292">
        <v>1.8449</v>
      </c>
      <c r="F58" s="293">
        <v>0.1167</v>
      </c>
      <c r="G58" s="294">
        <v>0.3047</v>
      </c>
      <c r="H58" s="254">
        <v>1.3147000000000002</v>
      </c>
      <c r="I58" s="294">
        <v>1.3696</v>
      </c>
      <c r="J58" s="292">
        <v>0.7745</v>
      </c>
      <c r="K58" s="292">
        <v>9.329899999999999</v>
      </c>
      <c r="L58" s="292">
        <v>18.002399999999998</v>
      </c>
      <c r="M58" s="295">
        <v>8.389</v>
      </c>
      <c r="N58" s="292">
        <v>3.7043000000000004</v>
      </c>
      <c r="O58" s="292">
        <v>3.7095</v>
      </c>
      <c r="P58" s="7">
        <f t="shared" si="2"/>
        <v>49.5396</v>
      </c>
    </row>
    <row r="59" spans="1:16" ht="18.75">
      <c r="A59" s="42"/>
      <c r="B59" s="470"/>
      <c r="C59" s="50" t="s">
        <v>18</v>
      </c>
      <c r="D59" s="296">
        <v>245.04000000000002</v>
      </c>
      <c r="E59" s="296">
        <v>422.904</v>
      </c>
      <c r="F59" s="297">
        <v>106.507</v>
      </c>
      <c r="G59" s="296">
        <v>274.596</v>
      </c>
      <c r="H59" s="255">
        <v>358.229</v>
      </c>
      <c r="I59" s="296">
        <v>396.543</v>
      </c>
      <c r="J59" s="296">
        <v>342.217</v>
      </c>
      <c r="K59" s="296">
        <v>1085.396</v>
      </c>
      <c r="L59" s="296">
        <v>1124.226</v>
      </c>
      <c r="M59" s="298">
        <v>1041.805</v>
      </c>
      <c r="N59" s="296">
        <v>556.0254</v>
      </c>
      <c r="O59" s="296">
        <v>833.7429999999999</v>
      </c>
      <c r="P59" s="8">
        <f t="shared" si="2"/>
        <v>6787.231400000001</v>
      </c>
    </row>
    <row r="60" spans="1:16" ht="18.75">
      <c r="A60" s="48" t="s">
        <v>0</v>
      </c>
      <c r="B60" s="471" t="s">
        <v>118</v>
      </c>
      <c r="C60" s="57" t="s">
        <v>16</v>
      </c>
      <c r="D60" s="212">
        <v>3.7235</v>
      </c>
      <c r="E60" s="212">
        <v>0.0136</v>
      </c>
      <c r="F60" s="247"/>
      <c r="G60" s="212">
        <v>0.021</v>
      </c>
      <c r="H60" s="259">
        <v>1.351</v>
      </c>
      <c r="I60" s="212">
        <v>0.5622</v>
      </c>
      <c r="J60" s="212">
        <v>0.4099</v>
      </c>
      <c r="K60" s="212">
        <v>0.026</v>
      </c>
      <c r="L60" s="212">
        <v>1.625</v>
      </c>
      <c r="M60" s="249">
        <v>1.6785</v>
      </c>
      <c r="N60" s="212">
        <v>6.7938</v>
      </c>
      <c r="O60" s="212">
        <v>9.7286</v>
      </c>
      <c r="P60" s="7">
        <f t="shared" si="2"/>
        <v>25.9331</v>
      </c>
    </row>
    <row r="61" spans="1:16" ht="18.75">
      <c r="A61" s="48" t="s">
        <v>49</v>
      </c>
      <c r="B61" s="472"/>
      <c r="C61" s="50" t="s">
        <v>18</v>
      </c>
      <c r="D61" s="211">
        <v>170.352</v>
      </c>
      <c r="E61" s="211">
        <v>1.654</v>
      </c>
      <c r="F61" s="250"/>
      <c r="G61" s="252">
        <v>1.764</v>
      </c>
      <c r="H61" s="256">
        <v>70.749</v>
      </c>
      <c r="I61" s="211">
        <v>47.166</v>
      </c>
      <c r="J61" s="256">
        <v>34.607</v>
      </c>
      <c r="K61" s="211">
        <v>1.911</v>
      </c>
      <c r="L61" s="211">
        <v>152.46</v>
      </c>
      <c r="M61" s="253">
        <v>141.225</v>
      </c>
      <c r="N61" s="291">
        <v>570.99525</v>
      </c>
      <c r="O61" s="256">
        <v>978.033</v>
      </c>
      <c r="P61" s="8">
        <f t="shared" si="2"/>
        <v>2170.91625</v>
      </c>
    </row>
    <row r="62" spans="1:16" ht="18.75">
      <c r="A62" s="48" t="s">
        <v>0</v>
      </c>
      <c r="B62" s="49" t="s">
        <v>50</v>
      </c>
      <c r="C62" s="57" t="s">
        <v>16</v>
      </c>
      <c r="D62" s="212">
        <v>1.791</v>
      </c>
      <c r="E62" s="212">
        <v>0.018</v>
      </c>
      <c r="F62" s="247"/>
      <c r="G62" s="212"/>
      <c r="H62" s="248">
        <v>2.285</v>
      </c>
      <c r="I62" s="212">
        <v>11.066</v>
      </c>
      <c r="J62" s="212">
        <v>27.316</v>
      </c>
      <c r="K62" s="212">
        <v>63.898</v>
      </c>
      <c r="L62" s="212">
        <v>63.476</v>
      </c>
      <c r="M62" s="249">
        <v>37.311</v>
      </c>
      <c r="N62" s="212">
        <v>12.411</v>
      </c>
      <c r="O62" s="212">
        <v>1.895</v>
      </c>
      <c r="P62" s="7">
        <f t="shared" si="2"/>
        <v>221.467</v>
      </c>
    </row>
    <row r="63" spans="1:16" ht="18.75">
      <c r="A63" s="48" t="s">
        <v>51</v>
      </c>
      <c r="B63" s="50" t="s">
        <v>119</v>
      </c>
      <c r="C63" s="50" t="s">
        <v>18</v>
      </c>
      <c r="D63" s="211">
        <v>188.055</v>
      </c>
      <c r="E63" s="211">
        <v>0.189</v>
      </c>
      <c r="F63" s="250"/>
      <c r="G63" s="211"/>
      <c r="H63" s="251">
        <v>474.863</v>
      </c>
      <c r="I63" s="188">
        <v>1505.973</v>
      </c>
      <c r="J63" s="211">
        <v>3507.072</v>
      </c>
      <c r="K63" s="211">
        <v>7811.27</v>
      </c>
      <c r="L63" s="211">
        <v>8433.565</v>
      </c>
      <c r="M63" s="253">
        <v>4922.269</v>
      </c>
      <c r="N63" s="291">
        <v>1817.05275</v>
      </c>
      <c r="O63" s="256">
        <v>275.782</v>
      </c>
      <c r="P63" s="8">
        <f t="shared" si="2"/>
        <v>28936.09075</v>
      </c>
    </row>
    <row r="64" spans="1:16" ht="18.75">
      <c r="A64" s="48" t="s">
        <v>0</v>
      </c>
      <c r="B64" s="471" t="s">
        <v>53</v>
      </c>
      <c r="C64" s="57" t="s">
        <v>16</v>
      </c>
      <c r="D64" s="212"/>
      <c r="E64" s="212"/>
      <c r="F64" s="247"/>
      <c r="G64" s="212"/>
      <c r="H64" s="248"/>
      <c r="I64" s="213">
        <v>18.653</v>
      </c>
      <c r="J64" s="212">
        <v>35.159</v>
      </c>
      <c r="K64" s="212">
        <v>16.68</v>
      </c>
      <c r="L64" s="212">
        <v>0.245</v>
      </c>
      <c r="M64" s="249">
        <v>1.624</v>
      </c>
      <c r="N64" s="212"/>
      <c r="O64" s="212">
        <v>0.035</v>
      </c>
      <c r="P64" s="7">
        <f t="shared" si="2"/>
        <v>72.39599999999999</v>
      </c>
    </row>
    <row r="65" spans="1:16" ht="18.75">
      <c r="A65" s="48" t="s">
        <v>23</v>
      </c>
      <c r="B65" s="472"/>
      <c r="C65" s="50" t="s">
        <v>18</v>
      </c>
      <c r="D65" s="211"/>
      <c r="E65" s="211"/>
      <c r="F65" s="250"/>
      <c r="G65" s="211"/>
      <c r="H65" s="251"/>
      <c r="I65" s="211">
        <v>2162.633</v>
      </c>
      <c r="J65" s="211">
        <v>7887.422</v>
      </c>
      <c r="K65" s="211">
        <v>2494.311</v>
      </c>
      <c r="L65" s="211">
        <v>31.983</v>
      </c>
      <c r="M65" s="253">
        <v>443.352</v>
      </c>
      <c r="N65" s="256"/>
      <c r="O65" s="256">
        <v>1.102</v>
      </c>
      <c r="P65" s="8">
        <f t="shared" si="2"/>
        <v>13020.803000000002</v>
      </c>
    </row>
    <row r="66" spans="1:16" ht="18.75">
      <c r="A66" s="48"/>
      <c r="B66" s="49" t="s">
        <v>20</v>
      </c>
      <c r="C66" s="57" t="s">
        <v>16</v>
      </c>
      <c r="D66" s="212"/>
      <c r="E66" s="212">
        <v>0.032</v>
      </c>
      <c r="F66" s="247"/>
      <c r="G66" s="212"/>
      <c r="H66" s="248">
        <v>0.03</v>
      </c>
      <c r="I66" s="212">
        <v>1.426</v>
      </c>
      <c r="J66" s="212">
        <v>9.776</v>
      </c>
      <c r="K66" s="212">
        <v>8.347</v>
      </c>
      <c r="L66" s="212">
        <v>5.005</v>
      </c>
      <c r="M66" s="249">
        <v>3.684</v>
      </c>
      <c r="N66" s="212">
        <v>0.755</v>
      </c>
      <c r="O66" s="212">
        <v>0.087</v>
      </c>
      <c r="P66" s="7">
        <f t="shared" si="2"/>
        <v>29.141999999999996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261"/>
      <c r="E67" s="261">
        <v>0.336</v>
      </c>
      <c r="F67" s="262"/>
      <c r="G67" s="261"/>
      <c r="H67" s="263">
        <v>2.52</v>
      </c>
      <c r="I67" s="264">
        <v>58.559</v>
      </c>
      <c r="J67" s="264">
        <v>284.155</v>
      </c>
      <c r="K67" s="261">
        <v>258.939</v>
      </c>
      <c r="L67" s="261">
        <v>229.416</v>
      </c>
      <c r="M67" s="265">
        <v>172.882</v>
      </c>
      <c r="N67" s="299">
        <v>57.6975</v>
      </c>
      <c r="O67" s="264">
        <v>1.585</v>
      </c>
      <c r="P67" s="9">
        <f t="shared" si="2"/>
        <v>1066.0895</v>
      </c>
    </row>
    <row r="68" spans="4:16" ht="18.75">
      <c r="D68" s="300"/>
      <c r="E68" s="300"/>
      <c r="F68" s="65"/>
      <c r="G68" s="300"/>
      <c r="H68" s="300"/>
      <c r="I68" s="301"/>
      <c r="J68" s="300"/>
      <c r="K68" s="300"/>
      <c r="L68" s="300"/>
      <c r="M68" s="302"/>
      <c r="N68" s="300"/>
      <c r="O68" s="300"/>
      <c r="P68" s="10"/>
    </row>
    <row r="69" spans="1:16" ht="19.5" thickBot="1">
      <c r="A69" s="11"/>
      <c r="B69" s="41" t="s">
        <v>1</v>
      </c>
      <c r="C69" s="11"/>
      <c r="D69" s="303"/>
      <c r="E69" s="303"/>
      <c r="F69" s="304"/>
      <c r="G69" s="303"/>
      <c r="H69" s="303"/>
      <c r="I69" s="303"/>
      <c r="J69" s="303"/>
      <c r="K69" s="303"/>
      <c r="L69" s="303"/>
      <c r="M69" s="305"/>
      <c r="N69" s="303"/>
      <c r="O69" s="489"/>
      <c r="P69" s="489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469" t="s">
        <v>161</v>
      </c>
      <c r="C71" s="57" t="s">
        <v>16</v>
      </c>
      <c r="D71" s="306">
        <v>5.5145</v>
      </c>
      <c r="E71" s="306">
        <v>0.06359999999999999</v>
      </c>
      <c r="F71" s="307">
        <v>0</v>
      </c>
      <c r="G71" s="306">
        <v>0.021</v>
      </c>
      <c r="H71" s="266">
        <v>3.666</v>
      </c>
      <c r="I71" s="306">
        <v>31.707199999999997</v>
      </c>
      <c r="J71" s="306">
        <v>72.6609</v>
      </c>
      <c r="K71" s="306">
        <v>88.95100000000001</v>
      </c>
      <c r="L71" s="306">
        <v>70.351</v>
      </c>
      <c r="M71" s="308">
        <v>44.2975</v>
      </c>
      <c r="N71" s="306">
        <v>19.959799999999998</v>
      </c>
      <c r="O71" s="309">
        <v>11.7456</v>
      </c>
      <c r="P71" s="7">
        <f aca="true" t="shared" si="3" ref="P71:P78">SUM(D71:O71)</f>
        <v>348.9381</v>
      </c>
    </row>
    <row r="72" spans="1:16" ht="18.75">
      <c r="A72" s="42" t="s">
        <v>51</v>
      </c>
      <c r="B72" s="470"/>
      <c r="C72" s="50" t="s">
        <v>18</v>
      </c>
      <c r="D72" s="310">
        <v>358.40700000000004</v>
      </c>
      <c r="E72" s="310">
        <v>2.179</v>
      </c>
      <c r="F72" s="311">
        <v>0</v>
      </c>
      <c r="G72" s="310">
        <v>1.764</v>
      </c>
      <c r="H72" s="130">
        <v>548.132</v>
      </c>
      <c r="I72" s="310">
        <v>3774.331</v>
      </c>
      <c r="J72" s="310">
        <v>11713.256</v>
      </c>
      <c r="K72" s="310">
        <v>10566.431</v>
      </c>
      <c r="L72" s="310">
        <v>8847.423999999999</v>
      </c>
      <c r="M72" s="312">
        <v>5679.728</v>
      </c>
      <c r="N72" s="310">
        <v>2445.7455000000004</v>
      </c>
      <c r="O72" s="313">
        <v>1256.5020000000002</v>
      </c>
      <c r="P72" s="8">
        <f t="shared" si="3"/>
        <v>45193.8995</v>
      </c>
    </row>
    <row r="73" spans="1:16" ht="18.75">
      <c r="A73" s="48" t="s">
        <v>0</v>
      </c>
      <c r="B73" s="471" t="s">
        <v>54</v>
      </c>
      <c r="C73" s="57" t="s">
        <v>16</v>
      </c>
      <c r="D73" s="110">
        <v>1.8761</v>
      </c>
      <c r="E73" s="110">
        <v>1.3354</v>
      </c>
      <c r="F73" s="267">
        <v>0.3042</v>
      </c>
      <c r="G73" s="110">
        <v>0.3616</v>
      </c>
      <c r="H73" s="268">
        <v>0.6925</v>
      </c>
      <c r="I73" s="110">
        <v>3.3776</v>
      </c>
      <c r="J73" s="110">
        <v>4.6794</v>
      </c>
      <c r="K73" s="110">
        <v>5.1079</v>
      </c>
      <c r="L73" s="110">
        <v>3.0617</v>
      </c>
      <c r="M73" s="269">
        <v>1.4522</v>
      </c>
      <c r="N73" s="110">
        <v>1.7437</v>
      </c>
      <c r="O73" s="189">
        <v>2.1102</v>
      </c>
      <c r="P73" s="7">
        <f t="shared" si="3"/>
        <v>26.1025</v>
      </c>
    </row>
    <row r="74" spans="1:16" ht="18.75">
      <c r="A74" s="48" t="s">
        <v>34</v>
      </c>
      <c r="B74" s="472"/>
      <c r="C74" s="50" t="s">
        <v>18</v>
      </c>
      <c r="D74" s="111">
        <v>3006.041</v>
      </c>
      <c r="E74" s="111">
        <v>2311.622</v>
      </c>
      <c r="F74" s="270">
        <v>596.012</v>
      </c>
      <c r="G74" s="114">
        <v>672.042</v>
      </c>
      <c r="H74" s="114">
        <v>1174.1</v>
      </c>
      <c r="I74" s="114">
        <v>3156.22</v>
      </c>
      <c r="J74" s="113">
        <v>6357.984</v>
      </c>
      <c r="K74" s="111">
        <v>9762.182</v>
      </c>
      <c r="L74" s="111">
        <v>6849.701</v>
      </c>
      <c r="M74" s="271">
        <v>2960.018</v>
      </c>
      <c r="N74" s="314">
        <v>2194.71735</v>
      </c>
      <c r="O74" s="195">
        <v>3167.178</v>
      </c>
      <c r="P74" s="8">
        <f t="shared" si="3"/>
        <v>42207.817350000005</v>
      </c>
    </row>
    <row r="75" spans="1:16" ht="18.75">
      <c r="A75" s="48" t="s">
        <v>0</v>
      </c>
      <c r="B75" s="471" t="s">
        <v>55</v>
      </c>
      <c r="C75" s="57" t="s">
        <v>16</v>
      </c>
      <c r="D75" s="110"/>
      <c r="E75" s="110"/>
      <c r="F75" s="267"/>
      <c r="G75" s="110"/>
      <c r="H75" s="128"/>
      <c r="I75" s="110"/>
      <c r="J75" s="110"/>
      <c r="K75" s="110"/>
      <c r="L75" s="110"/>
      <c r="M75" s="269"/>
      <c r="N75" s="110"/>
      <c r="O75" s="189"/>
      <c r="P75" s="7">
        <f t="shared" si="3"/>
        <v>0</v>
      </c>
    </row>
    <row r="76" spans="1:16" ht="18.75">
      <c r="A76" s="48" t="s">
        <v>0</v>
      </c>
      <c r="B76" s="472"/>
      <c r="C76" s="50" t="s">
        <v>18</v>
      </c>
      <c r="D76" s="111"/>
      <c r="E76" s="111"/>
      <c r="F76" s="270"/>
      <c r="G76" s="111"/>
      <c r="H76" s="127"/>
      <c r="I76" s="111"/>
      <c r="J76" s="111"/>
      <c r="K76" s="111"/>
      <c r="L76" s="111"/>
      <c r="M76" s="271"/>
      <c r="N76" s="111"/>
      <c r="O76" s="190"/>
      <c r="P76" s="8">
        <f t="shared" si="3"/>
        <v>0</v>
      </c>
    </row>
    <row r="77" spans="1:16" ht="18.75">
      <c r="A77" s="48" t="s">
        <v>56</v>
      </c>
      <c r="B77" s="49" t="s">
        <v>57</v>
      </c>
      <c r="C77" s="57" t="s">
        <v>16</v>
      </c>
      <c r="D77" s="110"/>
      <c r="E77" s="110"/>
      <c r="F77" s="267"/>
      <c r="G77" s="110"/>
      <c r="H77" s="272"/>
      <c r="I77" s="110"/>
      <c r="J77" s="110"/>
      <c r="K77" s="110"/>
      <c r="L77" s="110"/>
      <c r="M77" s="269"/>
      <c r="N77" s="110"/>
      <c r="O77" s="189"/>
      <c r="P77" s="7">
        <f t="shared" si="3"/>
        <v>0</v>
      </c>
    </row>
    <row r="78" spans="1:16" ht="18.75">
      <c r="A78" s="48"/>
      <c r="B78" s="50" t="s">
        <v>58</v>
      </c>
      <c r="C78" s="50" t="s">
        <v>18</v>
      </c>
      <c r="D78" s="111"/>
      <c r="E78" s="111"/>
      <c r="F78" s="270"/>
      <c r="G78" s="111"/>
      <c r="H78" s="113"/>
      <c r="I78" s="273"/>
      <c r="J78" s="111"/>
      <c r="K78" s="111"/>
      <c r="L78" s="111"/>
      <c r="M78" s="271"/>
      <c r="N78" s="111"/>
      <c r="O78" s="190"/>
      <c r="P78" s="8">
        <f t="shared" si="3"/>
        <v>0</v>
      </c>
    </row>
    <row r="79" spans="1:16" ht="18.75">
      <c r="A79" s="48"/>
      <c r="B79" s="471" t="s">
        <v>59</v>
      </c>
      <c r="C79" s="57" t="s">
        <v>16</v>
      </c>
      <c r="D79" s="110"/>
      <c r="E79" s="110"/>
      <c r="F79" s="267"/>
      <c r="G79" s="110"/>
      <c r="H79" s="128"/>
      <c r="I79" s="112"/>
      <c r="J79" s="110"/>
      <c r="K79" s="110"/>
      <c r="L79" s="110"/>
      <c r="M79" s="269"/>
      <c r="N79" s="110"/>
      <c r="O79" s="189"/>
      <c r="P79" s="7">
        <f aca="true" t="shared" si="4" ref="P79:P102">SUM(D79:O79)</f>
        <v>0</v>
      </c>
    </row>
    <row r="80" spans="1:16" ht="18.75">
      <c r="A80" s="48" t="s">
        <v>17</v>
      </c>
      <c r="B80" s="472"/>
      <c r="C80" s="50" t="s">
        <v>18</v>
      </c>
      <c r="D80" s="111"/>
      <c r="E80" s="111"/>
      <c r="F80" s="270"/>
      <c r="G80" s="111"/>
      <c r="H80" s="127"/>
      <c r="I80" s="111"/>
      <c r="J80" s="111"/>
      <c r="K80" s="111"/>
      <c r="L80" s="111"/>
      <c r="M80" s="271"/>
      <c r="N80" s="111"/>
      <c r="O80" s="190"/>
      <c r="P80" s="8">
        <f t="shared" si="4"/>
        <v>0</v>
      </c>
    </row>
    <row r="81" spans="1:16" ht="18.75">
      <c r="A81" s="48"/>
      <c r="B81" s="49" t="s">
        <v>20</v>
      </c>
      <c r="C81" s="57" t="s">
        <v>16</v>
      </c>
      <c r="D81" s="110">
        <v>8.9685</v>
      </c>
      <c r="E81" s="110">
        <v>5.5434</v>
      </c>
      <c r="F81" s="267">
        <v>1.157</v>
      </c>
      <c r="G81" s="110">
        <v>1.5772</v>
      </c>
      <c r="H81" s="272">
        <v>3.1181</v>
      </c>
      <c r="I81" s="110">
        <v>2.0431</v>
      </c>
      <c r="J81" s="110">
        <v>1.3929</v>
      </c>
      <c r="K81" s="110">
        <v>0.9295</v>
      </c>
      <c r="L81" s="110">
        <v>5.0702</v>
      </c>
      <c r="M81" s="269">
        <v>7.8708</v>
      </c>
      <c r="N81" s="110">
        <v>5.5189</v>
      </c>
      <c r="O81" s="189">
        <v>14.8744</v>
      </c>
      <c r="P81" s="7">
        <f t="shared" si="4"/>
        <v>58.06400000000001</v>
      </c>
    </row>
    <row r="82" spans="1:16" ht="18.75">
      <c r="A82" s="48"/>
      <c r="B82" s="50" t="s">
        <v>60</v>
      </c>
      <c r="C82" s="50" t="s">
        <v>18</v>
      </c>
      <c r="D82" s="111">
        <v>3588.908</v>
      </c>
      <c r="E82" s="111">
        <v>3295.132</v>
      </c>
      <c r="F82" s="270">
        <v>1009.698</v>
      </c>
      <c r="G82" s="114">
        <v>1015.287</v>
      </c>
      <c r="H82" s="113">
        <v>1344.305</v>
      </c>
      <c r="I82" s="273">
        <v>1374.826</v>
      </c>
      <c r="J82" s="113">
        <v>1147.865</v>
      </c>
      <c r="K82" s="111">
        <v>1782.249</v>
      </c>
      <c r="L82" s="111">
        <v>4981.192</v>
      </c>
      <c r="M82" s="271">
        <v>3487.842</v>
      </c>
      <c r="N82" s="314">
        <v>4253.2738500000005</v>
      </c>
      <c r="O82" s="195">
        <v>16028.101</v>
      </c>
      <c r="P82" s="8">
        <f t="shared" si="4"/>
        <v>43308.678850000004</v>
      </c>
    </row>
    <row r="83" spans="1:16" ht="18.75">
      <c r="A83" s="48" t="s">
        <v>23</v>
      </c>
      <c r="B83" s="469" t="s">
        <v>157</v>
      </c>
      <c r="C83" s="57" t="s">
        <v>16</v>
      </c>
      <c r="D83" s="117">
        <v>10.8446</v>
      </c>
      <c r="E83" s="117">
        <v>6.8788</v>
      </c>
      <c r="F83" s="280">
        <v>1.4612</v>
      </c>
      <c r="G83" s="117">
        <v>1.9387999999999999</v>
      </c>
      <c r="H83" s="129">
        <v>3.8106</v>
      </c>
      <c r="I83" s="306">
        <v>5.4207</v>
      </c>
      <c r="J83" s="117">
        <v>6.0723</v>
      </c>
      <c r="K83" s="117">
        <v>6.0374</v>
      </c>
      <c r="L83" s="117">
        <v>8.1319</v>
      </c>
      <c r="M83" s="281">
        <v>9.323</v>
      </c>
      <c r="N83" s="117">
        <v>7.262600000000001</v>
      </c>
      <c r="O83" s="315">
        <v>16.9846</v>
      </c>
      <c r="P83" s="7">
        <f t="shared" si="4"/>
        <v>84.1665</v>
      </c>
    </row>
    <row r="84" spans="1:16" ht="18.75">
      <c r="A84" s="51"/>
      <c r="B84" s="470"/>
      <c r="C84" s="50" t="s">
        <v>18</v>
      </c>
      <c r="D84" s="310">
        <v>6594.9490000000005</v>
      </c>
      <c r="E84" s="310">
        <v>5606.754</v>
      </c>
      <c r="F84" s="311">
        <v>1605.71</v>
      </c>
      <c r="G84" s="310">
        <v>1687.3290000000002</v>
      </c>
      <c r="H84" s="130">
        <v>2518.4049999999997</v>
      </c>
      <c r="I84" s="310">
        <v>4531.046</v>
      </c>
      <c r="J84" s="310">
        <v>7505.849</v>
      </c>
      <c r="K84" s="310">
        <v>11544.431</v>
      </c>
      <c r="L84" s="310">
        <v>11830.893</v>
      </c>
      <c r="M84" s="312">
        <v>6447.860000000001</v>
      </c>
      <c r="N84" s="310">
        <v>6447.9912</v>
      </c>
      <c r="O84" s="313">
        <v>19195.279000000002</v>
      </c>
      <c r="P84" s="8">
        <f t="shared" si="4"/>
        <v>85516.4962</v>
      </c>
    </row>
    <row r="85" spans="1:16" ht="18.75">
      <c r="A85" s="465" t="s">
        <v>163</v>
      </c>
      <c r="B85" s="466"/>
      <c r="C85" s="57" t="s">
        <v>16</v>
      </c>
      <c r="D85" s="110"/>
      <c r="E85" s="110"/>
      <c r="F85" s="267"/>
      <c r="G85" s="110"/>
      <c r="H85" s="128">
        <v>0.0163</v>
      </c>
      <c r="I85" s="110">
        <v>0.062</v>
      </c>
      <c r="J85" s="110">
        <v>0.06</v>
      </c>
      <c r="K85" s="110">
        <v>0.005</v>
      </c>
      <c r="L85" s="110"/>
      <c r="M85" s="269"/>
      <c r="N85" s="110">
        <v>0.0837</v>
      </c>
      <c r="O85" s="189"/>
      <c r="P85" s="7">
        <f t="shared" si="4"/>
        <v>0.22699999999999998</v>
      </c>
    </row>
    <row r="86" spans="1:16" ht="18.75">
      <c r="A86" s="467"/>
      <c r="B86" s="468"/>
      <c r="C86" s="50" t="s">
        <v>18</v>
      </c>
      <c r="D86" s="111"/>
      <c r="E86" s="111"/>
      <c r="F86" s="270"/>
      <c r="G86" s="111"/>
      <c r="H86" s="127">
        <v>16.59</v>
      </c>
      <c r="I86" s="111">
        <v>50.61</v>
      </c>
      <c r="J86" s="113">
        <v>52.763</v>
      </c>
      <c r="K86" s="111">
        <v>3.675</v>
      </c>
      <c r="L86" s="111"/>
      <c r="M86" s="271"/>
      <c r="N86" s="314">
        <v>66.675</v>
      </c>
      <c r="O86" s="190"/>
      <c r="P86" s="8">
        <f t="shared" si="4"/>
        <v>190.313</v>
      </c>
    </row>
    <row r="87" spans="1:16" ht="18.75">
      <c r="A87" s="465" t="s">
        <v>61</v>
      </c>
      <c r="B87" s="466"/>
      <c r="C87" s="57" t="s">
        <v>16</v>
      </c>
      <c r="D87" s="110"/>
      <c r="E87" s="110"/>
      <c r="F87" s="267"/>
      <c r="G87" s="110"/>
      <c r="H87" s="272"/>
      <c r="I87" s="110"/>
      <c r="J87" s="110"/>
      <c r="K87" s="110"/>
      <c r="L87" s="110"/>
      <c r="M87" s="269"/>
      <c r="N87" s="110"/>
      <c r="O87" s="189"/>
      <c r="P87" s="7">
        <f t="shared" si="4"/>
        <v>0</v>
      </c>
    </row>
    <row r="88" spans="1:16" ht="18.75">
      <c r="A88" s="467"/>
      <c r="B88" s="468"/>
      <c r="C88" s="50" t="s">
        <v>18</v>
      </c>
      <c r="D88" s="111"/>
      <c r="E88" s="111"/>
      <c r="F88" s="270"/>
      <c r="G88" s="274"/>
      <c r="H88" s="113"/>
      <c r="I88" s="111"/>
      <c r="J88" s="111"/>
      <c r="K88" s="111"/>
      <c r="L88" s="111"/>
      <c r="M88" s="271"/>
      <c r="N88" s="111"/>
      <c r="O88" s="190"/>
      <c r="P88" s="8">
        <f t="shared" si="4"/>
        <v>0</v>
      </c>
    </row>
    <row r="89" spans="1:16" ht="18.75">
      <c r="A89" s="465" t="s">
        <v>164</v>
      </c>
      <c r="B89" s="466"/>
      <c r="C89" s="57" t="s">
        <v>16</v>
      </c>
      <c r="D89" s="110"/>
      <c r="E89" s="110"/>
      <c r="F89" s="267"/>
      <c r="G89" s="110">
        <v>0.0194</v>
      </c>
      <c r="H89" s="272">
        <v>0.0115</v>
      </c>
      <c r="I89" s="110"/>
      <c r="J89" s="110"/>
      <c r="K89" s="110"/>
      <c r="L89" s="110"/>
      <c r="M89" s="269"/>
      <c r="N89" s="110"/>
      <c r="O89" s="189"/>
      <c r="P89" s="7">
        <f t="shared" si="4"/>
        <v>0.0309</v>
      </c>
    </row>
    <row r="90" spans="1:16" ht="18.75">
      <c r="A90" s="467"/>
      <c r="B90" s="468"/>
      <c r="C90" s="50" t="s">
        <v>18</v>
      </c>
      <c r="D90" s="111"/>
      <c r="E90" s="111"/>
      <c r="F90" s="270"/>
      <c r="G90" s="111">
        <v>40.32</v>
      </c>
      <c r="H90" s="113">
        <v>19.961</v>
      </c>
      <c r="I90" s="111"/>
      <c r="J90" s="111"/>
      <c r="K90" s="111"/>
      <c r="L90" s="111"/>
      <c r="M90" s="271"/>
      <c r="N90" s="111"/>
      <c r="O90" s="195"/>
      <c r="P90" s="8">
        <f t="shared" si="4"/>
        <v>60.281</v>
      </c>
    </row>
    <row r="91" spans="1:16" ht="18.75">
      <c r="A91" s="465" t="s">
        <v>207</v>
      </c>
      <c r="B91" s="466"/>
      <c r="C91" s="57" t="s">
        <v>16</v>
      </c>
      <c r="D91" s="110"/>
      <c r="E91" s="110"/>
      <c r="F91" s="267"/>
      <c r="G91" s="110">
        <v>0.003</v>
      </c>
      <c r="H91" s="128">
        <v>0.003</v>
      </c>
      <c r="I91" s="110">
        <v>0.06</v>
      </c>
      <c r="J91" s="110">
        <v>0.02085</v>
      </c>
      <c r="K91" s="110"/>
      <c r="L91" s="110"/>
      <c r="M91" s="269"/>
      <c r="N91" s="110">
        <v>0.1721</v>
      </c>
      <c r="O91" s="189">
        <v>0.0585</v>
      </c>
      <c r="P91" s="7">
        <f t="shared" si="4"/>
        <v>0.31745</v>
      </c>
    </row>
    <row r="92" spans="1:16" ht="18.75">
      <c r="A92" s="467"/>
      <c r="B92" s="468"/>
      <c r="C92" s="50" t="s">
        <v>18</v>
      </c>
      <c r="D92" s="111"/>
      <c r="E92" s="111"/>
      <c r="F92" s="270"/>
      <c r="G92" s="111">
        <v>9.45</v>
      </c>
      <c r="H92" s="113">
        <v>8.82</v>
      </c>
      <c r="I92" s="114">
        <v>23.363</v>
      </c>
      <c r="J92" s="113">
        <v>61.924</v>
      </c>
      <c r="K92" s="111"/>
      <c r="L92" s="111"/>
      <c r="M92" s="271"/>
      <c r="N92" s="314">
        <v>418.7505</v>
      </c>
      <c r="O92" s="195">
        <v>302.4</v>
      </c>
      <c r="P92" s="8">
        <f t="shared" si="4"/>
        <v>824.7075</v>
      </c>
    </row>
    <row r="93" spans="1:16" ht="18.75">
      <c r="A93" s="465" t="s">
        <v>63</v>
      </c>
      <c r="B93" s="466"/>
      <c r="C93" s="57" t="s">
        <v>16</v>
      </c>
      <c r="D93" s="110"/>
      <c r="E93" s="110"/>
      <c r="F93" s="267"/>
      <c r="G93" s="110"/>
      <c r="H93" s="128"/>
      <c r="I93" s="110"/>
      <c r="J93" s="110"/>
      <c r="K93" s="110"/>
      <c r="L93" s="110"/>
      <c r="M93" s="269"/>
      <c r="N93" s="110"/>
      <c r="O93" s="189"/>
      <c r="P93" s="7">
        <f t="shared" si="4"/>
        <v>0</v>
      </c>
    </row>
    <row r="94" spans="1:16" ht="18.75">
      <c r="A94" s="467"/>
      <c r="B94" s="468"/>
      <c r="C94" s="50" t="s">
        <v>18</v>
      </c>
      <c r="D94" s="111"/>
      <c r="E94" s="111"/>
      <c r="F94" s="270"/>
      <c r="G94" s="111"/>
      <c r="H94" s="127"/>
      <c r="I94" s="273"/>
      <c r="J94" s="111"/>
      <c r="K94" s="111"/>
      <c r="L94" s="111"/>
      <c r="M94" s="271"/>
      <c r="N94" s="111"/>
      <c r="O94" s="190"/>
      <c r="P94" s="8">
        <f t="shared" si="4"/>
        <v>0</v>
      </c>
    </row>
    <row r="95" spans="1:16" ht="18.75">
      <c r="A95" s="465" t="s">
        <v>208</v>
      </c>
      <c r="B95" s="466"/>
      <c r="C95" s="57" t="s">
        <v>16</v>
      </c>
      <c r="D95" s="110">
        <v>0.0557</v>
      </c>
      <c r="E95" s="110">
        <v>0.2579</v>
      </c>
      <c r="F95" s="267">
        <v>0.005</v>
      </c>
      <c r="G95" s="110">
        <v>0.1262</v>
      </c>
      <c r="H95" s="128">
        <v>0.013</v>
      </c>
      <c r="I95" s="112">
        <v>0.0468</v>
      </c>
      <c r="J95" s="110"/>
      <c r="K95" s="110"/>
      <c r="L95" s="110">
        <v>0.0326</v>
      </c>
      <c r="M95" s="269">
        <v>0.1183</v>
      </c>
      <c r="N95" s="110">
        <v>0.2074</v>
      </c>
      <c r="O95" s="189">
        <v>0.0695</v>
      </c>
      <c r="P95" s="7">
        <f t="shared" si="4"/>
        <v>0.9323999999999999</v>
      </c>
    </row>
    <row r="96" spans="1:16" ht="18.75">
      <c r="A96" s="467"/>
      <c r="B96" s="468"/>
      <c r="C96" s="50" t="s">
        <v>18</v>
      </c>
      <c r="D96" s="111">
        <v>21.158</v>
      </c>
      <c r="E96" s="111">
        <v>102.042</v>
      </c>
      <c r="F96" s="270">
        <v>4.2</v>
      </c>
      <c r="G96" s="114">
        <v>52.879</v>
      </c>
      <c r="H96" s="273">
        <v>4.568</v>
      </c>
      <c r="I96" s="273">
        <v>28.581</v>
      </c>
      <c r="J96" s="113"/>
      <c r="K96" s="111"/>
      <c r="L96" s="111">
        <v>23.667</v>
      </c>
      <c r="M96" s="271">
        <v>75.851</v>
      </c>
      <c r="N96" s="314">
        <v>103.65285</v>
      </c>
      <c r="O96" s="195">
        <v>29.484</v>
      </c>
      <c r="P96" s="8">
        <f t="shared" si="4"/>
        <v>446.08285</v>
      </c>
    </row>
    <row r="97" spans="1:16" ht="18.75">
      <c r="A97" s="465" t="s">
        <v>64</v>
      </c>
      <c r="B97" s="466"/>
      <c r="C97" s="57" t="s">
        <v>16</v>
      </c>
      <c r="D97" s="110">
        <v>9.8602</v>
      </c>
      <c r="E97" s="110">
        <v>6.2558</v>
      </c>
      <c r="F97" s="267">
        <v>2.0238</v>
      </c>
      <c r="G97" s="112">
        <v>1.5745</v>
      </c>
      <c r="H97" s="272">
        <v>3.3141</v>
      </c>
      <c r="I97" s="112">
        <v>3.60686</v>
      </c>
      <c r="J97" s="110">
        <v>8.44792</v>
      </c>
      <c r="K97" s="110">
        <v>34.3937</v>
      </c>
      <c r="L97" s="110">
        <v>34.1108</v>
      </c>
      <c r="M97" s="269">
        <v>13.78214</v>
      </c>
      <c r="N97" s="110">
        <v>5.90861</v>
      </c>
      <c r="O97" s="189">
        <v>8.3155</v>
      </c>
      <c r="P97" s="7">
        <f t="shared" si="4"/>
        <v>131.59393</v>
      </c>
    </row>
    <row r="98" spans="1:16" ht="18.75">
      <c r="A98" s="467"/>
      <c r="B98" s="468"/>
      <c r="C98" s="50" t="s">
        <v>18</v>
      </c>
      <c r="D98" s="111">
        <v>13538.442</v>
      </c>
      <c r="E98" s="111">
        <v>9100.789</v>
      </c>
      <c r="F98" s="270">
        <v>3738.361</v>
      </c>
      <c r="G98" s="273">
        <v>4652.637</v>
      </c>
      <c r="H98" s="113">
        <v>8048.265</v>
      </c>
      <c r="I98" s="273">
        <v>7517.339</v>
      </c>
      <c r="J98" s="113">
        <v>13216.718</v>
      </c>
      <c r="K98" s="111">
        <v>18021.167</v>
      </c>
      <c r="L98" s="111">
        <v>18028.074</v>
      </c>
      <c r="M98" s="271">
        <v>15489.791</v>
      </c>
      <c r="N98" s="314">
        <v>12825.76575</v>
      </c>
      <c r="O98" s="195">
        <v>21960.539</v>
      </c>
      <c r="P98" s="8">
        <f t="shared" si="4"/>
        <v>146137.88775</v>
      </c>
    </row>
    <row r="99" spans="1:16" ht="18.75">
      <c r="A99" s="473" t="s">
        <v>65</v>
      </c>
      <c r="B99" s="474"/>
      <c r="C99" s="57" t="s">
        <v>16</v>
      </c>
      <c r="D99" s="117">
        <v>385.65770000000003</v>
      </c>
      <c r="E99" s="117">
        <v>271.25050000000005</v>
      </c>
      <c r="F99" s="316">
        <v>55.98160000000001</v>
      </c>
      <c r="G99" s="306">
        <v>90.90709999999999</v>
      </c>
      <c r="H99" s="129">
        <v>222.8284</v>
      </c>
      <c r="I99" s="306">
        <v>241.37626</v>
      </c>
      <c r="J99" s="117">
        <v>1289.9711700000003</v>
      </c>
      <c r="K99" s="117">
        <v>1150.8074000000001</v>
      </c>
      <c r="L99" s="117">
        <v>499.36330000000004</v>
      </c>
      <c r="M99" s="281">
        <v>667.44334</v>
      </c>
      <c r="N99" s="117">
        <v>588.70821</v>
      </c>
      <c r="O99" s="315">
        <v>586.7378000000001</v>
      </c>
      <c r="P99" s="7">
        <f t="shared" si="4"/>
        <v>6051.0327800000005</v>
      </c>
    </row>
    <row r="100" spans="1:16" ht="18.75">
      <c r="A100" s="475"/>
      <c r="B100" s="476"/>
      <c r="C100" s="50" t="s">
        <v>18</v>
      </c>
      <c r="D100" s="310">
        <v>232861.47100000005</v>
      </c>
      <c r="E100" s="310">
        <v>168024.77</v>
      </c>
      <c r="F100" s="317">
        <v>45896.907999999996</v>
      </c>
      <c r="G100" s="310">
        <v>81011.838</v>
      </c>
      <c r="H100" s="130">
        <v>126273.429</v>
      </c>
      <c r="I100" s="310">
        <v>132605.98200000002</v>
      </c>
      <c r="J100" s="310">
        <v>369718.3049999998</v>
      </c>
      <c r="K100" s="310">
        <v>840554.3840000001</v>
      </c>
      <c r="L100" s="310">
        <v>368238.0080000001</v>
      </c>
      <c r="M100" s="312">
        <v>685864.1950000001</v>
      </c>
      <c r="N100" s="310">
        <v>566109.6730499999</v>
      </c>
      <c r="O100" s="313">
        <v>399396.541</v>
      </c>
      <c r="P100" s="8">
        <f t="shared" si="4"/>
        <v>4016555.50405</v>
      </c>
    </row>
    <row r="101" spans="1:16" ht="18.75">
      <c r="A101" s="47" t="s">
        <v>0</v>
      </c>
      <c r="B101" s="471" t="s">
        <v>176</v>
      </c>
      <c r="C101" s="57" t="s">
        <v>16</v>
      </c>
      <c r="D101" s="110"/>
      <c r="E101" s="110"/>
      <c r="F101" s="267"/>
      <c r="G101" s="110"/>
      <c r="H101" s="128"/>
      <c r="I101" s="110"/>
      <c r="J101" s="110"/>
      <c r="K101" s="110"/>
      <c r="L101" s="110"/>
      <c r="M101" s="269"/>
      <c r="N101" s="110"/>
      <c r="O101" s="189"/>
      <c r="P101" s="7">
        <f t="shared" si="4"/>
        <v>0</v>
      </c>
    </row>
    <row r="102" spans="1:16" ht="18.75">
      <c r="A102" s="47" t="s">
        <v>0</v>
      </c>
      <c r="B102" s="472"/>
      <c r="C102" s="50" t="s">
        <v>18</v>
      </c>
      <c r="D102" s="111"/>
      <c r="E102" s="111"/>
      <c r="F102" s="270"/>
      <c r="G102" s="111"/>
      <c r="H102" s="127"/>
      <c r="I102" s="111"/>
      <c r="J102" s="111"/>
      <c r="K102" s="111"/>
      <c r="L102" s="111"/>
      <c r="M102" s="271"/>
      <c r="N102" s="111"/>
      <c r="O102" s="190"/>
      <c r="P102" s="8">
        <f t="shared" si="4"/>
        <v>0</v>
      </c>
    </row>
    <row r="103" spans="1:16" ht="18.75">
      <c r="A103" s="47" t="s">
        <v>66</v>
      </c>
      <c r="B103" s="471" t="s">
        <v>209</v>
      </c>
      <c r="C103" s="57" t="s">
        <v>16</v>
      </c>
      <c r="D103" s="110">
        <v>2.9035</v>
      </c>
      <c r="E103" s="110">
        <v>2.3379</v>
      </c>
      <c r="F103" s="267">
        <v>1.3087</v>
      </c>
      <c r="G103" s="110">
        <v>0.0478</v>
      </c>
      <c r="H103" s="272">
        <v>0.4596</v>
      </c>
      <c r="I103" s="110">
        <v>0.163</v>
      </c>
      <c r="J103" s="110">
        <v>0.1436</v>
      </c>
      <c r="K103" s="110">
        <v>0.0521</v>
      </c>
      <c r="L103" s="110">
        <v>3.464</v>
      </c>
      <c r="M103" s="269">
        <v>1.7615</v>
      </c>
      <c r="N103" s="110">
        <v>4.3772</v>
      </c>
      <c r="O103" s="189">
        <v>4.565</v>
      </c>
      <c r="P103" s="7">
        <f aca="true" t="shared" si="5" ref="P103:P112">SUM(D103:O103)</f>
        <v>21.583900000000003</v>
      </c>
    </row>
    <row r="104" spans="1:16" ht="18.75">
      <c r="A104" s="47" t="s">
        <v>0</v>
      </c>
      <c r="B104" s="472"/>
      <c r="C104" s="50" t="s">
        <v>18</v>
      </c>
      <c r="D104" s="111">
        <v>1005.456</v>
      </c>
      <c r="E104" s="111">
        <v>822.198</v>
      </c>
      <c r="F104" s="270">
        <v>475.685</v>
      </c>
      <c r="G104" s="114">
        <v>18.916</v>
      </c>
      <c r="H104" s="113">
        <v>129.161</v>
      </c>
      <c r="I104" s="273">
        <v>105.704</v>
      </c>
      <c r="J104" s="113">
        <v>100.481</v>
      </c>
      <c r="K104" s="111">
        <v>63.346</v>
      </c>
      <c r="L104" s="111">
        <v>1265.031</v>
      </c>
      <c r="M104" s="271">
        <v>896.012</v>
      </c>
      <c r="N104" s="314">
        <v>2198.9856</v>
      </c>
      <c r="O104" s="195">
        <v>2533.326</v>
      </c>
      <c r="P104" s="8">
        <f t="shared" si="5"/>
        <v>9614.3016</v>
      </c>
    </row>
    <row r="105" spans="1:16" ht="18.75">
      <c r="A105" s="47" t="s">
        <v>0</v>
      </c>
      <c r="B105" s="471" t="s">
        <v>197</v>
      </c>
      <c r="C105" s="57" t="s">
        <v>16</v>
      </c>
      <c r="D105" s="110">
        <v>2.4761</v>
      </c>
      <c r="E105" s="110">
        <v>0.2655</v>
      </c>
      <c r="F105" s="267">
        <v>0.0175</v>
      </c>
      <c r="G105" s="110">
        <v>0.6209</v>
      </c>
      <c r="H105" s="272">
        <v>1.6913</v>
      </c>
      <c r="I105" s="112">
        <v>1.1818</v>
      </c>
      <c r="J105" s="110">
        <v>7.6815</v>
      </c>
      <c r="K105" s="110">
        <v>8.635</v>
      </c>
      <c r="L105" s="110">
        <v>9.3997</v>
      </c>
      <c r="M105" s="269">
        <v>7.854</v>
      </c>
      <c r="N105" s="110">
        <v>8.2905</v>
      </c>
      <c r="O105" s="189">
        <v>11.7319</v>
      </c>
      <c r="P105" s="7">
        <f t="shared" si="5"/>
        <v>59.84570000000001</v>
      </c>
    </row>
    <row r="106" spans="1:16" ht="18.75">
      <c r="A106" s="52"/>
      <c r="B106" s="472"/>
      <c r="C106" s="50" t="s">
        <v>18</v>
      </c>
      <c r="D106" s="111">
        <v>1077.106</v>
      </c>
      <c r="E106" s="111">
        <v>132.191</v>
      </c>
      <c r="F106" s="270">
        <v>20.554</v>
      </c>
      <c r="G106" s="33">
        <v>323.001</v>
      </c>
      <c r="H106" s="113">
        <v>768.464</v>
      </c>
      <c r="I106" s="273">
        <v>545.244</v>
      </c>
      <c r="J106" s="113">
        <v>2615.76</v>
      </c>
      <c r="K106" s="111">
        <v>3533.617</v>
      </c>
      <c r="L106" s="111">
        <v>2960.817</v>
      </c>
      <c r="M106" s="271">
        <v>2453.719</v>
      </c>
      <c r="N106" s="314">
        <v>3087.1858500000003</v>
      </c>
      <c r="O106" s="195">
        <v>5491.675</v>
      </c>
      <c r="P106" s="8">
        <f t="shared" si="5"/>
        <v>23009.333850000003</v>
      </c>
    </row>
    <row r="107" spans="1:16" ht="18.75">
      <c r="A107" s="47" t="s">
        <v>67</v>
      </c>
      <c r="B107" s="471" t="s">
        <v>198</v>
      </c>
      <c r="C107" s="57" t="s">
        <v>16</v>
      </c>
      <c r="D107" s="110"/>
      <c r="E107" s="110"/>
      <c r="F107" s="267"/>
      <c r="G107" s="112">
        <v>0.0042</v>
      </c>
      <c r="H107" s="128">
        <v>0.0028</v>
      </c>
      <c r="I107" s="112"/>
      <c r="J107" s="110">
        <v>0.0049</v>
      </c>
      <c r="K107" s="110"/>
      <c r="L107" s="110"/>
      <c r="M107" s="269">
        <v>0.0035</v>
      </c>
      <c r="N107" s="110"/>
      <c r="O107" s="189"/>
      <c r="P107" s="7">
        <f t="shared" si="5"/>
        <v>0.015399999999999999</v>
      </c>
    </row>
    <row r="108" spans="1:16" ht="18.75">
      <c r="A108" s="52"/>
      <c r="B108" s="472"/>
      <c r="C108" s="50" t="s">
        <v>18</v>
      </c>
      <c r="D108" s="111"/>
      <c r="E108" s="111"/>
      <c r="F108" s="270"/>
      <c r="G108" s="114">
        <v>10.92</v>
      </c>
      <c r="H108" s="127">
        <v>5.88</v>
      </c>
      <c r="I108" s="111"/>
      <c r="J108" s="113">
        <v>36.015</v>
      </c>
      <c r="K108" s="111"/>
      <c r="L108" s="111"/>
      <c r="M108" s="271">
        <v>2.425</v>
      </c>
      <c r="N108" s="113"/>
      <c r="O108" s="195"/>
      <c r="P108" s="8">
        <f t="shared" si="5"/>
        <v>55.239999999999995</v>
      </c>
    </row>
    <row r="109" spans="1:16" ht="18.75">
      <c r="A109" s="52"/>
      <c r="B109" s="471" t="s">
        <v>200</v>
      </c>
      <c r="C109" s="57" t="s">
        <v>16</v>
      </c>
      <c r="D109" s="110">
        <v>1.3729</v>
      </c>
      <c r="E109" s="110">
        <v>0.759</v>
      </c>
      <c r="F109" s="267">
        <v>0.5177</v>
      </c>
      <c r="G109" s="110">
        <v>0.14</v>
      </c>
      <c r="H109" s="272">
        <v>0.28</v>
      </c>
      <c r="I109" s="110">
        <v>0.2322</v>
      </c>
      <c r="J109" s="110">
        <v>0.133</v>
      </c>
      <c r="K109" s="110">
        <v>0.185</v>
      </c>
      <c r="L109" s="110">
        <v>0.575</v>
      </c>
      <c r="M109" s="269">
        <v>0.8213</v>
      </c>
      <c r="N109" s="110">
        <v>0.5152</v>
      </c>
      <c r="O109" s="189">
        <v>0.8949</v>
      </c>
      <c r="P109" s="7">
        <f t="shared" si="5"/>
        <v>6.426200000000001</v>
      </c>
    </row>
    <row r="110" spans="1:16" ht="18.75">
      <c r="A110" s="52"/>
      <c r="B110" s="472"/>
      <c r="C110" s="50" t="s">
        <v>18</v>
      </c>
      <c r="D110" s="111">
        <v>1548.057</v>
      </c>
      <c r="E110" s="111">
        <v>1233.225</v>
      </c>
      <c r="F110" s="270">
        <v>857.22</v>
      </c>
      <c r="G110" s="33">
        <v>262.269</v>
      </c>
      <c r="H110" s="113">
        <v>327.495</v>
      </c>
      <c r="I110" s="273">
        <v>437.861</v>
      </c>
      <c r="J110" s="113">
        <v>284.34</v>
      </c>
      <c r="K110" s="111">
        <v>403.2</v>
      </c>
      <c r="L110" s="111">
        <v>646.8</v>
      </c>
      <c r="M110" s="271">
        <v>1075.32</v>
      </c>
      <c r="N110" s="314">
        <v>914.76525</v>
      </c>
      <c r="O110" s="195">
        <v>2365.873</v>
      </c>
      <c r="P110" s="8">
        <f t="shared" si="5"/>
        <v>10356.42525</v>
      </c>
    </row>
    <row r="111" spans="1:16" ht="18.75">
      <c r="A111" s="47" t="s">
        <v>68</v>
      </c>
      <c r="B111" s="471" t="s">
        <v>191</v>
      </c>
      <c r="C111" s="57" t="s">
        <v>16</v>
      </c>
      <c r="D111" s="110"/>
      <c r="E111" s="110"/>
      <c r="F111" s="267"/>
      <c r="G111" s="112"/>
      <c r="H111" s="128"/>
      <c r="I111" s="112"/>
      <c r="J111" s="110"/>
      <c r="K111" s="110"/>
      <c r="L111" s="110"/>
      <c r="M111" s="269"/>
      <c r="N111" s="110"/>
      <c r="O111" s="189"/>
      <c r="P111" s="7">
        <f t="shared" si="5"/>
        <v>0</v>
      </c>
    </row>
    <row r="112" spans="1:16" ht="18.75">
      <c r="A112" s="52"/>
      <c r="B112" s="472"/>
      <c r="C112" s="50" t="s">
        <v>18</v>
      </c>
      <c r="D112" s="111"/>
      <c r="E112" s="111"/>
      <c r="F112" s="270"/>
      <c r="G112" s="111"/>
      <c r="H112" s="275"/>
      <c r="I112" s="111"/>
      <c r="J112" s="111"/>
      <c r="K112" s="111"/>
      <c r="L112" s="111"/>
      <c r="M112" s="271"/>
      <c r="N112" s="111"/>
      <c r="O112" s="190"/>
      <c r="P112" s="8">
        <f t="shared" si="5"/>
        <v>0</v>
      </c>
    </row>
    <row r="113" spans="1:16" ht="18.75">
      <c r="A113" s="52"/>
      <c r="B113" s="471" t="s">
        <v>192</v>
      </c>
      <c r="C113" s="57" t="s">
        <v>16</v>
      </c>
      <c r="D113" s="110">
        <v>0.2626</v>
      </c>
      <c r="E113" s="110">
        <v>0.114</v>
      </c>
      <c r="F113" s="267"/>
      <c r="G113" s="110"/>
      <c r="H113" s="128">
        <v>0.039</v>
      </c>
      <c r="I113" s="110">
        <v>0.011</v>
      </c>
      <c r="J113" s="110"/>
      <c r="K113" s="110">
        <v>0.012</v>
      </c>
      <c r="L113" s="110">
        <v>0.0177</v>
      </c>
      <c r="M113" s="269">
        <v>0.0032</v>
      </c>
      <c r="N113" s="110">
        <v>0.0023</v>
      </c>
      <c r="O113" s="189">
        <v>0.004</v>
      </c>
      <c r="P113" s="7">
        <f aca="true" t="shared" si="6" ref="P113:P130">SUM(D113:O113)</f>
        <v>0.4658</v>
      </c>
    </row>
    <row r="114" spans="1:16" ht="18.75">
      <c r="A114" s="52"/>
      <c r="B114" s="472"/>
      <c r="C114" s="50" t="s">
        <v>18</v>
      </c>
      <c r="D114" s="111">
        <v>164.819</v>
      </c>
      <c r="E114" s="111">
        <v>70.665</v>
      </c>
      <c r="F114" s="270"/>
      <c r="G114" s="33"/>
      <c r="H114" s="127">
        <v>22.365</v>
      </c>
      <c r="I114" s="273">
        <v>9.345</v>
      </c>
      <c r="J114" s="113"/>
      <c r="K114" s="111">
        <v>4.725</v>
      </c>
      <c r="L114" s="111">
        <v>9.691</v>
      </c>
      <c r="M114" s="271">
        <v>2.95</v>
      </c>
      <c r="N114" s="314">
        <v>2.898</v>
      </c>
      <c r="O114" s="195">
        <v>5.04</v>
      </c>
      <c r="P114" s="8">
        <f t="shared" si="6"/>
        <v>292.49800000000005</v>
      </c>
    </row>
    <row r="115" spans="1:16" ht="18.75">
      <c r="A115" s="47" t="s">
        <v>70</v>
      </c>
      <c r="B115" s="471" t="s">
        <v>210</v>
      </c>
      <c r="C115" s="57" t="s">
        <v>16</v>
      </c>
      <c r="D115" s="110"/>
      <c r="E115" s="110"/>
      <c r="F115" s="267">
        <v>0.0116</v>
      </c>
      <c r="G115" s="112"/>
      <c r="H115" s="272">
        <v>0.072</v>
      </c>
      <c r="I115" s="112">
        <v>0.2618</v>
      </c>
      <c r="J115" s="110">
        <v>0.411</v>
      </c>
      <c r="K115" s="110">
        <v>0.67</v>
      </c>
      <c r="L115" s="110">
        <v>0.172</v>
      </c>
      <c r="M115" s="269">
        <v>0.0562</v>
      </c>
      <c r="N115" s="110">
        <v>0.2034</v>
      </c>
      <c r="O115" s="189">
        <v>0.1258</v>
      </c>
      <c r="P115" s="7">
        <f t="shared" si="6"/>
        <v>1.9838</v>
      </c>
    </row>
    <row r="116" spans="1:16" ht="18.75">
      <c r="A116" s="52"/>
      <c r="B116" s="472"/>
      <c r="C116" s="50" t="s">
        <v>18</v>
      </c>
      <c r="D116" s="111"/>
      <c r="E116" s="111"/>
      <c r="F116" s="270">
        <v>5.334</v>
      </c>
      <c r="G116" s="111"/>
      <c r="H116" s="113">
        <v>11.34</v>
      </c>
      <c r="I116" s="273">
        <v>169.523</v>
      </c>
      <c r="J116" s="113">
        <v>375.596</v>
      </c>
      <c r="K116" s="111">
        <v>709.149</v>
      </c>
      <c r="L116" s="111">
        <v>114.24</v>
      </c>
      <c r="M116" s="271">
        <v>82.603</v>
      </c>
      <c r="N116" s="314">
        <v>225.6345</v>
      </c>
      <c r="O116" s="195">
        <v>168.136</v>
      </c>
      <c r="P116" s="8">
        <f t="shared" si="6"/>
        <v>1861.5555</v>
      </c>
    </row>
    <row r="117" spans="1:16" ht="18.75">
      <c r="A117" s="52"/>
      <c r="B117" s="471" t="s">
        <v>72</v>
      </c>
      <c r="C117" s="57" t="s">
        <v>16</v>
      </c>
      <c r="D117" s="110">
        <v>4.6808</v>
      </c>
      <c r="E117" s="110">
        <v>4.3959</v>
      </c>
      <c r="F117" s="267">
        <v>1.7974</v>
      </c>
      <c r="G117" s="110">
        <v>3.6429</v>
      </c>
      <c r="H117" s="272">
        <v>5.2162</v>
      </c>
      <c r="I117" s="112">
        <v>4.2065</v>
      </c>
      <c r="J117" s="110">
        <v>3.3063</v>
      </c>
      <c r="K117" s="110">
        <v>4.019</v>
      </c>
      <c r="L117" s="110">
        <v>3.5761</v>
      </c>
      <c r="M117" s="269">
        <v>4.3295</v>
      </c>
      <c r="N117" s="110">
        <v>3.9594</v>
      </c>
      <c r="O117" s="189">
        <v>6.2752</v>
      </c>
      <c r="P117" s="7">
        <f t="shared" si="6"/>
        <v>49.4052</v>
      </c>
    </row>
    <row r="118" spans="1:16" ht="18.75">
      <c r="A118" s="52"/>
      <c r="B118" s="472"/>
      <c r="C118" s="50" t="s">
        <v>18</v>
      </c>
      <c r="D118" s="111">
        <v>1711.059</v>
      </c>
      <c r="E118" s="111">
        <v>1501.269</v>
      </c>
      <c r="F118" s="270">
        <v>797.958</v>
      </c>
      <c r="G118" s="114">
        <v>2121.599</v>
      </c>
      <c r="H118" s="113">
        <v>3394.697</v>
      </c>
      <c r="I118" s="273">
        <v>2890.729</v>
      </c>
      <c r="J118" s="113">
        <v>2457.52</v>
      </c>
      <c r="K118" s="111">
        <v>3060.104</v>
      </c>
      <c r="L118" s="111">
        <v>2505.41</v>
      </c>
      <c r="M118" s="271">
        <v>2951.35</v>
      </c>
      <c r="N118" s="314">
        <v>2818.7775</v>
      </c>
      <c r="O118" s="195">
        <v>2704.06</v>
      </c>
      <c r="P118" s="8">
        <f t="shared" si="6"/>
        <v>28914.5325</v>
      </c>
    </row>
    <row r="119" spans="1:16" ht="18.75">
      <c r="A119" s="47" t="s">
        <v>23</v>
      </c>
      <c r="B119" s="471" t="s">
        <v>184</v>
      </c>
      <c r="C119" s="57" t="s">
        <v>16</v>
      </c>
      <c r="D119" s="110">
        <v>2.0755</v>
      </c>
      <c r="E119" s="110">
        <v>2.7746</v>
      </c>
      <c r="F119" s="267">
        <v>0.8765</v>
      </c>
      <c r="G119" s="110">
        <v>0.466</v>
      </c>
      <c r="H119" s="272">
        <v>1.131</v>
      </c>
      <c r="I119" s="112">
        <v>1.7589</v>
      </c>
      <c r="J119" s="110">
        <v>1.8804</v>
      </c>
      <c r="K119" s="110">
        <v>2.4336</v>
      </c>
      <c r="L119" s="110">
        <v>2.2671</v>
      </c>
      <c r="M119" s="269">
        <v>2.34566</v>
      </c>
      <c r="N119" s="110">
        <v>1.5752</v>
      </c>
      <c r="O119" s="189">
        <v>2.4949</v>
      </c>
      <c r="P119" s="7">
        <f t="shared" si="6"/>
        <v>22.079359999999998</v>
      </c>
    </row>
    <row r="120" spans="1:16" ht="18.75">
      <c r="A120" s="52"/>
      <c r="B120" s="472"/>
      <c r="C120" s="50" t="s">
        <v>18</v>
      </c>
      <c r="D120" s="114">
        <v>835.454</v>
      </c>
      <c r="E120" s="111">
        <v>1125.658</v>
      </c>
      <c r="F120" s="270">
        <v>316.76</v>
      </c>
      <c r="G120" s="33">
        <v>944.16</v>
      </c>
      <c r="H120" s="273">
        <v>1385.948</v>
      </c>
      <c r="I120" s="273">
        <v>1677.496</v>
      </c>
      <c r="J120" s="113">
        <v>2095.611</v>
      </c>
      <c r="K120" s="111">
        <v>2540.469</v>
      </c>
      <c r="L120" s="111">
        <v>2421.62</v>
      </c>
      <c r="M120" s="271">
        <v>3956.449</v>
      </c>
      <c r="N120" s="314">
        <v>2641.49025</v>
      </c>
      <c r="O120" s="195">
        <v>4776.906</v>
      </c>
      <c r="P120" s="8">
        <f t="shared" si="6"/>
        <v>24718.021249999998</v>
      </c>
    </row>
    <row r="121" spans="1:16" ht="18.75">
      <c r="A121" s="52"/>
      <c r="B121" s="49" t="s">
        <v>20</v>
      </c>
      <c r="C121" s="57" t="s">
        <v>16</v>
      </c>
      <c r="D121" s="110"/>
      <c r="E121" s="110"/>
      <c r="F121" s="267">
        <v>0.0076</v>
      </c>
      <c r="G121" s="112"/>
      <c r="H121" s="272"/>
      <c r="I121" s="112"/>
      <c r="J121" s="110"/>
      <c r="K121" s="110">
        <v>0.8018</v>
      </c>
      <c r="L121" s="110">
        <v>0.438</v>
      </c>
      <c r="M121" s="269">
        <v>0.1705</v>
      </c>
      <c r="N121" s="110"/>
      <c r="O121" s="189"/>
      <c r="P121" s="7">
        <f t="shared" si="6"/>
        <v>1.4179000000000002</v>
      </c>
    </row>
    <row r="122" spans="1:16" ht="18.75">
      <c r="A122" s="52"/>
      <c r="B122" s="50" t="s">
        <v>73</v>
      </c>
      <c r="C122" s="50" t="s">
        <v>18</v>
      </c>
      <c r="D122" s="111"/>
      <c r="E122" s="111"/>
      <c r="F122" s="270">
        <v>2.625</v>
      </c>
      <c r="G122" s="111"/>
      <c r="H122" s="113"/>
      <c r="I122" s="273"/>
      <c r="J122" s="113"/>
      <c r="K122" s="111">
        <v>391.868</v>
      </c>
      <c r="L122" s="111">
        <v>269.87</v>
      </c>
      <c r="M122" s="271">
        <v>90.688</v>
      </c>
      <c r="N122" s="113"/>
      <c r="O122" s="195"/>
      <c r="P122" s="8">
        <f t="shared" si="6"/>
        <v>755.051</v>
      </c>
    </row>
    <row r="123" spans="1:16" ht="18.75">
      <c r="A123" s="52"/>
      <c r="B123" s="469" t="s">
        <v>157</v>
      </c>
      <c r="C123" s="57" t="s">
        <v>16</v>
      </c>
      <c r="D123" s="117">
        <v>13.771399999999998</v>
      </c>
      <c r="E123" s="117">
        <v>10.646899999999999</v>
      </c>
      <c r="F123" s="280">
        <v>4.537</v>
      </c>
      <c r="G123" s="117">
        <v>4.9218</v>
      </c>
      <c r="H123" s="129">
        <v>8.8919</v>
      </c>
      <c r="I123" s="306">
        <v>7.8152</v>
      </c>
      <c r="J123" s="117">
        <v>13.5607</v>
      </c>
      <c r="K123" s="117">
        <v>16.808500000000002</v>
      </c>
      <c r="L123" s="117">
        <v>19.909599999999998</v>
      </c>
      <c r="M123" s="281">
        <v>17.345360000000003</v>
      </c>
      <c r="N123" s="117">
        <v>18.923199999999998</v>
      </c>
      <c r="O123" s="309">
        <v>26.091700000000003</v>
      </c>
      <c r="P123" s="7">
        <f t="shared" si="6"/>
        <v>163.22325999999998</v>
      </c>
    </row>
    <row r="124" spans="1:16" ht="18.75">
      <c r="A124" s="51"/>
      <c r="B124" s="470"/>
      <c r="C124" s="50" t="s">
        <v>18</v>
      </c>
      <c r="D124" s="310">
        <v>6341.950999999999</v>
      </c>
      <c r="E124" s="310">
        <v>4885.206</v>
      </c>
      <c r="F124" s="311">
        <v>2476.1360000000004</v>
      </c>
      <c r="G124" s="310">
        <v>3680.865</v>
      </c>
      <c r="H124" s="130">
        <v>6045.35</v>
      </c>
      <c r="I124" s="310">
        <v>5835.902</v>
      </c>
      <c r="J124" s="310">
        <v>7965.322999999999</v>
      </c>
      <c r="K124" s="310">
        <v>10706.478000000001</v>
      </c>
      <c r="L124" s="310">
        <v>10193.479000000001</v>
      </c>
      <c r="M124" s="312">
        <v>11511.516</v>
      </c>
      <c r="N124" s="310">
        <v>11889.736949999999</v>
      </c>
      <c r="O124" s="313">
        <v>18045.016</v>
      </c>
      <c r="P124" s="8">
        <f t="shared" si="6"/>
        <v>99576.95895</v>
      </c>
    </row>
    <row r="125" spans="1:16" ht="18.75">
      <c r="A125" s="47" t="s">
        <v>0</v>
      </c>
      <c r="B125" s="471" t="s">
        <v>74</v>
      </c>
      <c r="C125" s="57" t="s">
        <v>16</v>
      </c>
      <c r="D125" s="110"/>
      <c r="E125" s="110"/>
      <c r="F125" s="267"/>
      <c r="G125" s="110"/>
      <c r="H125" s="128"/>
      <c r="I125" s="110"/>
      <c r="J125" s="110"/>
      <c r="K125" s="110"/>
      <c r="L125" s="110"/>
      <c r="M125" s="269"/>
      <c r="N125" s="110"/>
      <c r="O125" s="189"/>
      <c r="P125" s="7">
        <f t="shared" si="6"/>
        <v>0</v>
      </c>
    </row>
    <row r="126" spans="1:16" ht="18.75">
      <c r="A126" s="47" t="s">
        <v>0</v>
      </c>
      <c r="B126" s="472"/>
      <c r="C126" s="50" t="s">
        <v>18</v>
      </c>
      <c r="D126" s="111"/>
      <c r="E126" s="111"/>
      <c r="F126" s="270"/>
      <c r="G126" s="111"/>
      <c r="H126" s="127"/>
      <c r="I126" s="111"/>
      <c r="J126" s="111"/>
      <c r="K126" s="111"/>
      <c r="L126" s="111"/>
      <c r="M126" s="271"/>
      <c r="N126" s="111"/>
      <c r="O126" s="190"/>
      <c r="P126" s="8">
        <f t="shared" si="6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110"/>
      <c r="E127" s="110">
        <v>0.1035</v>
      </c>
      <c r="F127" s="267">
        <v>0.112</v>
      </c>
      <c r="G127" s="110"/>
      <c r="H127" s="128"/>
      <c r="I127" s="110"/>
      <c r="J127" s="110"/>
      <c r="K127" s="110"/>
      <c r="L127" s="110"/>
      <c r="M127" s="269"/>
      <c r="N127" s="110"/>
      <c r="O127" s="189"/>
      <c r="P127" s="7">
        <f t="shared" si="6"/>
        <v>0.2155</v>
      </c>
    </row>
    <row r="128" spans="1:16" ht="18.75">
      <c r="A128" s="52"/>
      <c r="B128" s="472"/>
      <c r="C128" s="50" t="s">
        <v>18</v>
      </c>
      <c r="D128" s="111"/>
      <c r="E128" s="111">
        <v>13.335</v>
      </c>
      <c r="F128" s="270">
        <v>15.015</v>
      </c>
      <c r="G128" s="111"/>
      <c r="H128" s="127"/>
      <c r="I128" s="111"/>
      <c r="J128" s="111"/>
      <c r="K128" s="111"/>
      <c r="L128" s="111"/>
      <c r="M128" s="271"/>
      <c r="N128" s="111"/>
      <c r="O128" s="190"/>
      <c r="P128" s="8">
        <f t="shared" si="6"/>
        <v>28.35</v>
      </c>
    </row>
    <row r="129" spans="1:16" ht="18.75">
      <c r="A129" s="47" t="s">
        <v>77</v>
      </c>
      <c r="B129" s="49" t="s">
        <v>20</v>
      </c>
      <c r="C129" s="49" t="s">
        <v>16</v>
      </c>
      <c r="D129" s="115"/>
      <c r="E129" s="115">
        <v>0.4024</v>
      </c>
      <c r="F129" s="276">
        <v>0.18</v>
      </c>
      <c r="G129" s="115"/>
      <c r="H129" s="277"/>
      <c r="I129" s="115"/>
      <c r="J129" s="115"/>
      <c r="K129" s="115"/>
      <c r="L129" s="115">
        <v>0.008</v>
      </c>
      <c r="M129" s="278">
        <v>0.0288</v>
      </c>
      <c r="N129" s="115"/>
      <c r="O129" s="318">
        <v>0.0216</v>
      </c>
      <c r="P129" s="12">
        <f t="shared" si="6"/>
        <v>0.6408</v>
      </c>
    </row>
    <row r="130" spans="1:16" ht="18.75">
      <c r="A130" s="52"/>
      <c r="B130" s="49" t="s">
        <v>78</v>
      </c>
      <c r="C130" s="57" t="s">
        <v>79</v>
      </c>
      <c r="D130" s="110"/>
      <c r="E130" s="110"/>
      <c r="F130" s="267"/>
      <c r="G130" s="110"/>
      <c r="H130" s="128"/>
      <c r="I130" s="110"/>
      <c r="J130" s="110"/>
      <c r="K130" s="110"/>
      <c r="L130" s="110"/>
      <c r="M130" s="269"/>
      <c r="N130" s="110"/>
      <c r="O130" s="189"/>
      <c r="P130" s="7">
        <f t="shared" si="6"/>
        <v>0</v>
      </c>
    </row>
    <row r="131" spans="1:16" ht="18.75">
      <c r="A131" s="47" t="s">
        <v>23</v>
      </c>
      <c r="B131" s="2"/>
      <c r="C131" s="50" t="s">
        <v>18</v>
      </c>
      <c r="D131" s="111"/>
      <c r="E131" s="111">
        <v>206.178</v>
      </c>
      <c r="F131" s="270">
        <v>69.878</v>
      </c>
      <c r="G131" s="114"/>
      <c r="H131" s="113"/>
      <c r="I131" s="273"/>
      <c r="J131" s="113"/>
      <c r="K131" s="111"/>
      <c r="L131" s="111">
        <v>5.04</v>
      </c>
      <c r="M131" s="271">
        <v>27.73</v>
      </c>
      <c r="N131" s="314"/>
      <c r="O131" s="195">
        <v>19.656</v>
      </c>
      <c r="P131" s="8">
        <f aca="true" t="shared" si="7" ref="P131:P137">SUM(D131:O131)</f>
        <v>328.482</v>
      </c>
    </row>
    <row r="132" spans="1:16" ht="18.75">
      <c r="A132" s="52"/>
      <c r="B132" s="58" t="s">
        <v>0</v>
      </c>
      <c r="C132" s="49" t="s">
        <v>16</v>
      </c>
      <c r="D132" s="116">
        <v>0</v>
      </c>
      <c r="E132" s="116">
        <v>0.5059</v>
      </c>
      <c r="F132" s="319">
        <v>0.292</v>
      </c>
      <c r="G132" s="116">
        <v>0</v>
      </c>
      <c r="H132" s="279">
        <v>0</v>
      </c>
      <c r="I132" s="320">
        <v>0</v>
      </c>
      <c r="J132" s="116">
        <v>0</v>
      </c>
      <c r="K132" s="116">
        <v>0</v>
      </c>
      <c r="L132" s="116">
        <v>0.008</v>
      </c>
      <c r="M132" s="321">
        <v>0.0288</v>
      </c>
      <c r="N132" s="116">
        <v>0</v>
      </c>
      <c r="O132" s="322">
        <v>0.0216</v>
      </c>
      <c r="P132" s="12">
        <f t="shared" si="7"/>
        <v>0.8563000000000001</v>
      </c>
    </row>
    <row r="133" spans="1:16" ht="18.75">
      <c r="A133" s="52"/>
      <c r="B133" s="59" t="s">
        <v>185</v>
      </c>
      <c r="C133" s="57" t="s">
        <v>79</v>
      </c>
      <c r="D133" s="117">
        <v>0</v>
      </c>
      <c r="E133" s="117">
        <v>0</v>
      </c>
      <c r="F133" s="280">
        <v>0</v>
      </c>
      <c r="G133" s="117">
        <v>0</v>
      </c>
      <c r="H133" s="129">
        <v>0</v>
      </c>
      <c r="I133" s="117">
        <v>0</v>
      </c>
      <c r="J133" s="117">
        <v>0</v>
      </c>
      <c r="K133" s="117">
        <v>0</v>
      </c>
      <c r="L133" s="117">
        <v>0</v>
      </c>
      <c r="M133" s="281">
        <v>0</v>
      </c>
      <c r="N133" s="117">
        <v>0</v>
      </c>
      <c r="O133" s="315"/>
      <c r="P133" s="7">
        <f t="shared" si="7"/>
        <v>0</v>
      </c>
    </row>
    <row r="134" spans="1:16" ht="18.75">
      <c r="A134" s="51"/>
      <c r="B134" s="2"/>
      <c r="C134" s="50" t="s">
        <v>18</v>
      </c>
      <c r="D134" s="310">
        <v>0</v>
      </c>
      <c r="E134" s="310">
        <v>219.513</v>
      </c>
      <c r="F134" s="311">
        <v>84.893</v>
      </c>
      <c r="G134" s="282">
        <v>0</v>
      </c>
      <c r="H134" s="130">
        <v>0</v>
      </c>
      <c r="I134" s="310">
        <v>0</v>
      </c>
      <c r="J134" s="310">
        <v>0</v>
      </c>
      <c r="K134" s="310">
        <v>0</v>
      </c>
      <c r="L134" s="310">
        <v>5.04</v>
      </c>
      <c r="M134" s="312">
        <v>27.73</v>
      </c>
      <c r="N134" s="310">
        <v>0</v>
      </c>
      <c r="O134" s="313">
        <v>19.656</v>
      </c>
      <c r="P134" s="8">
        <f t="shared" si="7"/>
        <v>356.83200000000005</v>
      </c>
    </row>
    <row r="135" spans="1:16" s="233" customFormat="1" ht="18.75">
      <c r="A135" s="217"/>
      <c r="B135" s="218" t="s">
        <v>0</v>
      </c>
      <c r="C135" s="219" t="s">
        <v>16</v>
      </c>
      <c r="D135" s="323">
        <v>399.4291</v>
      </c>
      <c r="E135" s="323">
        <v>282.40330000000006</v>
      </c>
      <c r="F135" s="324">
        <v>60.81060000000001</v>
      </c>
      <c r="G135" s="323">
        <v>95.82889999999999</v>
      </c>
      <c r="H135" s="283">
        <v>231.72029999999998</v>
      </c>
      <c r="I135" s="323">
        <v>249.19146</v>
      </c>
      <c r="J135" s="323">
        <v>1303.5318700000003</v>
      </c>
      <c r="K135" s="323">
        <v>1167.6159000000002</v>
      </c>
      <c r="L135" s="323">
        <v>519.2809000000001</v>
      </c>
      <c r="M135" s="325">
        <v>684.8175</v>
      </c>
      <c r="N135" s="323">
        <v>607.63141</v>
      </c>
      <c r="O135" s="326">
        <v>612.8511000000001</v>
      </c>
      <c r="P135" s="221">
        <f t="shared" si="7"/>
        <v>6215.112340000001</v>
      </c>
    </row>
    <row r="136" spans="1:16" s="233" customFormat="1" ht="18.75">
      <c r="A136" s="217"/>
      <c r="B136" s="223" t="s">
        <v>142</v>
      </c>
      <c r="C136" s="224" t="s">
        <v>79</v>
      </c>
      <c r="D136" s="327">
        <v>0</v>
      </c>
      <c r="E136" s="327">
        <v>0</v>
      </c>
      <c r="F136" s="328">
        <v>0</v>
      </c>
      <c r="G136" s="327">
        <v>0</v>
      </c>
      <c r="H136" s="329">
        <v>0</v>
      </c>
      <c r="I136" s="327">
        <v>0</v>
      </c>
      <c r="J136" s="327">
        <v>0</v>
      </c>
      <c r="K136" s="327">
        <v>0</v>
      </c>
      <c r="L136" s="327">
        <v>0</v>
      </c>
      <c r="M136" s="330">
        <v>0</v>
      </c>
      <c r="N136" s="327">
        <v>0</v>
      </c>
      <c r="O136" s="331">
        <v>0</v>
      </c>
      <c r="P136" s="226">
        <f>SUM(D136:O136)</f>
        <v>0</v>
      </c>
    </row>
    <row r="137" spans="1:16" s="233" customFormat="1" ht="19.5" thickBot="1">
      <c r="A137" s="227"/>
      <c r="B137" s="228"/>
      <c r="C137" s="229" t="s">
        <v>18</v>
      </c>
      <c r="D137" s="332">
        <v>239203.42200000005</v>
      </c>
      <c r="E137" s="332">
        <v>173129.489</v>
      </c>
      <c r="F137" s="333">
        <v>48457.937</v>
      </c>
      <c r="G137" s="332">
        <v>84692.70300000001</v>
      </c>
      <c r="H137" s="334">
        <v>132318.779</v>
      </c>
      <c r="I137" s="332">
        <v>138441.88400000002</v>
      </c>
      <c r="J137" s="332">
        <v>377683.6279999998</v>
      </c>
      <c r="K137" s="332">
        <v>851260.8620000001</v>
      </c>
      <c r="L137" s="332">
        <v>378436.5270000001</v>
      </c>
      <c r="M137" s="335">
        <v>697403.4410000001</v>
      </c>
      <c r="N137" s="332">
        <v>577999.4099999999</v>
      </c>
      <c r="O137" s="336">
        <v>417461.21300000005</v>
      </c>
      <c r="P137" s="231">
        <f t="shared" si="7"/>
        <v>4116489.2950000004</v>
      </c>
    </row>
    <row r="138" spans="15:16" ht="18.75">
      <c r="O138" s="485"/>
      <c r="P138" s="485"/>
    </row>
  </sheetData>
  <sheetProtection/>
  <mergeCells count="55">
    <mergeCell ref="O2:P2"/>
    <mergeCell ref="O69:P69"/>
    <mergeCell ref="O138:P138"/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27:B128"/>
    <mergeCell ref="B115:B116"/>
    <mergeCell ref="B117:B118"/>
    <mergeCell ref="B119:B120"/>
    <mergeCell ref="B123:B124"/>
    <mergeCell ref="B125:B126"/>
    <mergeCell ref="B32:B33"/>
    <mergeCell ref="A42:B43"/>
    <mergeCell ref="A87:B88"/>
    <mergeCell ref="A89:B90"/>
    <mergeCell ref="B64:B65"/>
    <mergeCell ref="B60:B61"/>
    <mergeCell ref="A52:B53"/>
    <mergeCell ref="A85:B86"/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60" zoomScaleNormal="60" zoomScalePageLayoutView="0" workbookViewId="0" topLeftCell="A1">
      <pane xSplit="3" ySplit="3" topLeftCell="D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73" customWidth="1"/>
  </cols>
  <sheetData>
    <row r="1" ht="18.75">
      <c r="B1" s="38" t="s">
        <v>0</v>
      </c>
    </row>
    <row r="2" spans="1:16" ht="19.5" thickBot="1">
      <c r="A2" s="11" t="s">
        <v>85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89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>
        <f aca="true" t="shared" si="0" ref="P4:P35">SUM(D4:O4)</f>
        <v>0</v>
      </c>
    </row>
    <row r="5" spans="1:16" ht="18.75">
      <c r="A5" s="48" t="s">
        <v>17</v>
      </c>
      <c r="B5" s="472"/>
      <c r="C5" s="50" t="s">
        <v>18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>
        <f t="shared" si="0"/>
        <v>0</v>
      </c>
    </row>
    <row r="6" spans="1:16" ht="18.75">
      <c r="A6" s="48" t="s">
        <v>19</v>
      </c>
      <c r="B6" s="49" t="s">
        <v>20</v>
      </c>
      <c r="C6" s="57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>
        <f t="shared" si="0"/>
        <v>0</v>
      </c>
    </row>
    <row r="7" spans="1:16" ht="18.75">
      <c r="A7" s="48" t="s">
        <v>21</v>
      </c>
      <c r="B7" s="50" t="s">
        <v>100</v>
      </c>
      <c r="C7" s="50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>
        <f t="shared" si="0"/>
        <v>0</v>
      </c>
    </row>
    <row r="8" spans="1:16" s="74" customFormat="1" ht="18.75">
      <c r="A8" s="92" t="s">
        <v>23</v>
      </c>
      <c r="B8" s="469" t="s">
        <v>157</v>
      </c>
      <c r="C8" s="63" t="s">
        <v>16</v>
      </c>
      <c r="D8" s="5">
        <f>D4+D6</f>
        <v>0</v>
      </c>
      <c r="E8" s="5">
        <f>E4+E6</f>
        <v>0</v>
      </c>
      <c r="F8" s="5">
        <f aca="true" t="shared" si="1" ref="F8:J9">+F4+F6</f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aca="true" t="shared" si="2" ref="K8:O9">+K4+K6</f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14">
        <f t="shared" si="0"/>
        <v>0</v>
      </c>
    </row>
    <row r="9" spans="1:16" s="74" customFormat="1" ht="18.75">
      <c r="A9" s="87"/>
      <c r="B9" s="470"/>
      <c r="C9" s="88" t="s">
        <v>18</v>
      </c>
      <c r="D9" s="36">
        <f>D5+D7</f>
        <v>0</v>
      </c>
      <c r="E9" s="36">
        <f>E5+E7</f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0</v>
      </c>
      <c r="P9" s="89">
        <f t="shared" si="0"/>
        <v>0</v>
      </c>
    </row>
    <row r="10" spans="1:16" ht="18.75">
      <c r="A10" s="465" t="s">
        <v>25</v>
      </c>
      <c r="B10" s="466"/>
      <c r="C10" s="57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>
        <f t="shared" si="0"/>
        <v>0</v>
      </c>
    </row>
    <row r="11" spans="1:16" ht="18.75">
      <c r="A11" s="467"/>
      <c r="B11" s="468"/>
      <c r="C11" s="50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>
        <f t="shared" si="0"/>
        <v>0</v>
      </c>
    </row>
    <row r="12" spans="1:16" ht="18.75">
      <c r="A12" s="52"/>
      <c r="B12" s="471" t="s">
        <v>26</v>
      </c>
      <c r="C12" s="57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>
        <f t="shared" si="0"/>
        <v>0</v>
      </c>
    </row>
    <row r="13" spans="1:16" ht="18.75">
      <c r="A13" s="47" t="s">
        <v>0</v>
      </c>
      <c r="B13" s="472"/>
      <c r="C13" s="50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>
        <f t="shared" si="0"/>
        <v>0</v>
      </c>
    </row>
    <row r="14" spans="1:16" ht="18.75">
      <c r="A14" s="48" t="s">
        <v>27</v>
      </c>
      <c r="B14" s="471" t="s">
        <v>28</v>
      </c>
      <c r="C14" s="57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">
        <f t="shared" si="0"/>
        <v>0</v>
      </c>
    </row>
    <row r="15" spans="1:16" ht="18.75">
      <c r="A15" s="48" t="s">
        <v>0</v>
      </c>
      <c r="B15" s="472"/>
      <c r="C15" s="50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>
        <f t="shared" si="0"/>
        <v>0</v>
      </c>
    </row>
    <row r="16" spans="1:16" ht="18.75">
      <c r="A16" s="48" t="s">
        <v>29</v>
      </c>
      <c r="B16" s="471" t="s">
        <v>30</v>
      </c>
      <c r="C16" s="57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>
        <f t="shared" si="0"/>
        <v>0</v>
      </c>
    </row>
    <row r="17" spans="1:16" ht="18.75">
      <c r="A17" s="48"/>
      <c r="B17" s="472"/>
      <c r="C17" s="50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>
        <f t="shared" si="0"/>
        <v>0</v>
      </c>
    </row>
    <row r="18" spans="1:16" ht="18.75">
      <c r="A18" s="48" t="s">
        <v>31</v>
      </c>
      <c r="B18" s="49" t="s">
        <v>104</v>
      </c>
      <c r="C18" s="57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>
        <f t="shared" si="0"/>
        <v>0</v>
      </c>
    </row>
    <row r="19" spans="1:16" ht="18.75">
      <c r="A19" s="48"/>
      <c r="B19" s="50" t="s">
        <v>105</v>
      </c>
      <c r="C19" s="50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>
        <f t="shared" si="0"/>
        <v>0</v>
      </c>
    </row>
    <row r="20" spans="1:16" ht="18.75">
      <c r="A20" s="48" t="s">
        <v>23</v>
      </c>
      <c r="B20" s="471" t="s">
        <v>32</v>
      </c>
      <c r="C20" s="57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>
        <f t="shared" si="0"/>
        <v>0</v>
      </c>
    </row>
    <row r="21" spans="1:16" ht="18.75">
      <c r="A21" s="48"/>
      <c r="B21" s="472"/>
      <c r="C21" s="50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>
        <f t="shared" si="0"/>
        <v>0</v>
      </c>
    </row>
    <row r="22" spans="1:16" s="74" customFormat="1" ht="18.75">
      <c r="A22" s="60"/>
      <c r="B22" s="469" t="s">
        <v>157</v>
      </c>
      <c r="C22" s="63" t="s">
        <v>16</v>
      </c>
      <c r="D22" s="5">
        <f>+D12+D14+D16+D18+D20</f>
        <v>0</v>
      </c>
      <c r="E22" s="5">
        <f aca="true" t="shared" si="3" ref="E22:G23">+E12+E14+E16+E18+E20</f>
        <v>0</v>
      </c>
      <c r="F22" s="5">
        <f t="shared" si="3"/>
        <v>0</v>
      </c>
      <c r="G22" s="5">
        <f t="shared" si="3"/>
        <v>0</v>
      </c>
      <c r="H22" s="5">
        <f aca="true" t="shared" si="4" ref="H22:N23">+H12+H14+H16+H18+H20</f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>+O12+O14+O16+O18+O20</f>
        <v>0</v>
      </c>
      <c r="P22" s="14">
        <f t="shared" si="0"/>
        <v>0</v>
      </c>
    </row>
    <row r="23" spans="1:16" s="74" customFormat="1" ht="18.75">
      <c r="A23" s="87"/>
      <c r="B23" s="470"/>
      <c r="C23" s="88" t="s">
        <v>18</v>
      </c>
      <c r="D23" s="36">
        <f>+D13+D15+D17+D19+D21</f>
        <v>0</v>
      </c>
      <c r="E23" s="36">
        <f t="shared" si="3"/>
        <v>0</v>
      </c>
      <c r="F23" s="36">
        <f t="shared" si="3"/>
        <v>0</v>
      </c>
      <c r="G23" s="36">
        <f t="shared" si="3"/>
        <v>0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0</v>
      </c>
      <c r="L23" s="36">
        <f t="shared" si="4"/>
        <v>0</v>
      </c>
      <c r="M23" s="36">
        <f t="shared" si="4"/>
        <v>0</v>
      </c>
      <c r="N23" s="36">
        <f t="shared" si="4"/>
        <v>0</v>
      </c>
      <c r="O23" s="36">
        <f>+O13+O15+O17+O19+O21</f>
        <v>0</v>
      </c>
      <c r="P23" s="89">
        <f t="shared" si="0"/>
        <v>0</v>
      </c>
    </row>
    <row r="24" spans="1:16" ht="18.75">
      <c r="A24" s="47" t="s">
        <v>0</v>
      </c>
      <c r="B24" s="471" t="s">
        <v>33</v>
      </c>
      <c r="C24" s="57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">
        <f t="shared" si="0"/>
        <v>0</v>
      </c>
    </row>
    <row r="25" spans="1:16" ht="18.75">
      <c r="A25" s="48" t="s">
        <v>34</v>
      </c>
      <c r="B25" s="472"/>
      <c r="C25" s="50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>
        <f t="shared" si="0"/>
        <v>0</v>
      </c>
    </row>
    <row r="26" spans="1:16" ht="18.75">
      <c r="A26" s="48" t="s">
        <v>35</v>
      </c>
      <c r="B26" s="49" t="s">
        <v>20</v>
      </c>
      <c r="C26" s="57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7">
        <f t="shared" si="0"/>
        <v>0</v>
      </c>
    </row>
    <row r="27" spans="1:16" ht="18.75">
      <c r="A27" s="48" t="s">
        <v>36</v>
      </c>
      <c r="B27" s="50" t="s">
        <v>144</v>
      </c>
      <c r="C27" s="50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>
        <f t="shared" si="0"/>
        <v>0</v>
      </c>
    </row>
    <row r="28" spans="1:16" s="74" customFormat="1" ht="18.75">
      <c r="A28" s="92" t="s">
        <v>23</v>
      </c>
      <c r="B28" s="469" t="s">
        <v>158</v>
      </c>
      <c r="C28" s="63" t="s">
        <v>16</v>
      </c>
      <c r="D28" s="5">
        <f>D24+D26</f>
        <v>0</v>
      </c>
      <c r="E28" s="5">
        <f aca="true" t="shared" si="5" ref="E28:H29">E24+E26</f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>I24+I26</f>
        <v>0</v>
      </c>
      <c r="J28" s="5">
        <f>J24+J26</f>
        <v>0</v>
      </c>
      <c r="K28" s="5">
        <f>K24+K26</f>
        <v>0</v>
      </c>
      <c r="L28" s="5">
        <f aca="true" t="shared" si="6" ref="L28:N29">+L24+L26</f>
        <v>0</v>
      </c>
      <c r="M28" s="5">
        <f t="shared" si="6"/>
        <v>0</v>
      </c>
      <c r="N28" s="5">
        <f t="shared" si="6"/>
        <v>0</v>
      </c>
      <c r="O28" s="5">
        <f>O24+O26</f>
        <v>0</v>
      </c>
      <c r="P28" s="14">
        <f t="shared" si="0"/>
        <v>0</v>
      </c>
    </row>
    <row r="29" spans="1:16" s="74" customFormat="1" ht="18.75">
      <c r="A29" s="87"/>
      <c r="B29" s="470"/>
      <c r="C29" s="88" t="s">
        <v>18</v>
      </c>
      <c r="D29" s="36">
        <f>D25+D27</f>
        <v>0</v>
      </c>
      <c r="E29" s="36">
        <f t="shared" si="5"/>
        <v>0</v>
      </c>
      <c r="F29" s="36">
        <f t="shared" si="5"/>
        <v>0</v>
      </c>
      <c r="G29" s="36">
        <f t="shared" si="5"/>
        <v>0</v>
      </c>
      <c r="H29" s="36">
        <f aca="true" t="shared" si="7" ref="H29:O29">H25+H27</f>
        <v>0</v>
      </c>
      <c r="I29" s="36">
        <f t="shared" si="7"/>
        <v>0</v>
      </c>
      <c r="J29" s="36">
        <f>J25+J27</f>
        <v>0</v>
      </c>
      <c r="K29" s="36">
        <f t="shared" si="7"/>
        <v>0</v>
      </c>
      <c r="L29" s="36">
        <f t="shared" si="6"/>
        <v>0</v>
      </c>
      <c r="M29" s="36">
        <f t="shared" si="6"/>
        <v>0</v>
      </c>
      <c r="N29" s="36">
        <f t="shared" si="6"/>
        <v>0</v>
      </c>
      <c r="O29" s="36">
        <f t="shared" si="7"/>
        <v>0</v>
      </c>
      <c r="P29" s="89">
        <f t="shared" si="0"/>
        <v>0</v>
      </c>
    </row>
    <row r="30" spans="1:16" ht="18.75">
      <c r="A30" s="47" t="s">
        <v>0</v>
      </c>
      <c r="B30" s="471" t="s">
        <v>37</v>
      </c>
      <c r="C30" s="57" t="s">
        <v>16</v>
      </c>
      <c r="D30" s="1">
        <v>1.6445</v>
      </c>
      <c r="E30" s="1">
        <v>1.1205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7">
        <f>SUM(D30:O30)</f>
        <v>2.765</v>
      </c>
    </row>
    <row r="31" spans="1:16" ht="18.75">
      <c r="A31" s="48" t="s">
        <v>38</v>
      </c>
      <c r="B31" s="472"/>
      <c r="C31" s="50" t="s">
        <v>18</v>
      </c>
      <c r="D31" s="2">
        <v>387.003</v>
      </c>
      <c r="E31" s="2">
        <v>208.633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8">
        <f>SUM(D31:O31)</f>
        <v>595.636</v>
      </c>
    </row>
    <row r="32" spans="1:16" ht="18.75">
      <c r="A32" s="48" t="s">
        <v>0</v>
      </c>
      <c r="B32" s="471" t="s">
        <v>39</v>
      </c>
      <c r="C32" s="57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>
        <f>SUM(D32:O32)</f>
        <v>0</v>
      </c>
    </row>
    <row r="33" spans="1:16" ht="18.75">
      <c r="A33" s="48" t="s">
        <v>40</v>
      </c>
      <c r="B33" s="472"/>
      <c r="C33" s="50" t="s">
        <v>18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>
        <f>SUM(D33:O33)</f>
        <v>0</v>
      </c>
    </row>
    <row r="34" spans="1:16" ht="18.75">
      <c r="A34" s="48"/>
      <c r="B34" s="49" t="s">
        <v>20</v>
      </c>
      <c r="C34" s="57" t="s">
        <v>16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>
        <f t="shared" si="0"/>
        <v>0</v>
      </c>
    </row>
    <row r="35" spans="1:16" ht="18.75">
      <c r="A35" s="48" t="s">
        <v>23</v>
      </c>
      <c r="B35" s="50" t="s">
        <v>107</v>
      </c>
      <c r="C35" s="50" t="s">
        <v>18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>
        <f t="shared" si="0"/>
        <v>0</v>
      </c>
    </row>
    <row r="36" spans="1:16" s="74" customFormat="1" ht="18.75">
      <c r="A36" s="60"/>
      <c r="B36" s="469" t="s">
        <v>158</v>
      </c>
      <c r="C36" s="63" t="s">
        <v>16</v>
      </c>
      <c r="D36" s="5">
        <f>+D30+D32+D34</f>
        <v>1.6445</v>
      </c>
      <c r="E36" s="5">
        <f aca="true" t="shared" si="8" ref="E36:G37">+E30+E32+E34</f>
        <v>1.1205</v>
      </c>
      <c r="F36" s="5">
        <f t="shared" si="8"/>
        <v>0</v>
      </c>
      <c r="G36" s="5">
        <f t="shared" si="8"/>
        <v>0</v>
      </c>
      <c r="H36" s="5">
        <f aca="true" t="shared" si="9" ref="H36:J37">+H30+H32+H34</f>
        <v>0</v>
      </c>
      <c r="I36" s="5">
        <f t="shared" si="9"/>
        <v>0</v>
      </c>
      <c r="J36" s="5">
        <f t="shared" si="9"/>
        <v>0</v>
      </c>
      <c r="K36" s="5">
        <f aca="true" t="shared" si="10" ref="K36:N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>+O30+O32+O34</f>
        <v>0</v>
      </c>
      <c r="P36" s="14">
        <f aca="true" t="shared" si="11" ref="P36:P67">SUM(D36:O36)</f>
        <v>2.765</v>
      </c>
    </row>
    <row r="37" spans="1:16" s="74" customFormat="1" ht="18.75">
      <c r="A37" s="87"/>
      <c r="B37" s="470"/>
      <c r="C37" s="88" t="s">
        <v>18</v>
      </c>
      <c r="D37" s="36">
        <f>+D31+D33+D35</f>
        <v>387.003</v>
      </c>
      <c r="E37" s="36">
        <f t="shared" si="8"/>
        <v>208.633</v>
      </c>
      <c r="F37" s="36">
        <f t="shared" si="8"/>
        <v>0</v>
      </c>
      <c r="G37" s="36">
        <f t="shared" si="8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6">
        <f>+O31+O33+O35</f>
        <v>0</v>
      </c>
      <c r="P37" s="89">
        <f t="shared" si="11"/>
        <v>595.636</v>
      </c>
    </row>
    <row r="38" spans="1:16" ht="18.75">
      <c r="A38" s="465" t="s">
        <v>41</v>
      </c>
      <c r="B38" s="466"/>
      <c r="C38" s="57" t="s">
        <v>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>
        <f t="shared" si="11"/>
        <v>0</v>
      </c>
    </row>
    <row r="39" spans="1:16" ht="18.75">
      <c r="A39" s="467"/>
      <c r="B39" s="468"/>
      <c r="C39" s="50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>
        <f t="shared" si="11"/>
        <v>0</v>
      </c>
    </row>
    <row r="40" spans="1:16" ht="18.75">
      <c r="A40" s="465" t="s">
        <v>42</v>
      </c>
      <c r="B40" s="466"/>
      <c r="C40" s="57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>
        <f t="shared" si="11"/>
        <v>0</v>
      </c>
    </row>
    <row r="41" spans="1:16" ht="18.75">
      <c r="A41" s="467"/>
      <c r="B41" s="468"/>
      <c r="C41" s="50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>
        <f t="shared" si="11"/>
        <v>0</v>
      </c>
    </row>
    <row r="42" spans="1:16" ht="18.75">
      <c r="A42" s="465" t="s">
        <v>43</v>
      </c>
      <c r="B42" s="466"/>
      <c r="C42" s="57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>
        <f t="shared" si="11"/>
        <v>0</v>
      </c>
    </row>
    <row r="43" spans="1:16" ht="18.75">
      <c r="A43" s="467"/>
      <c r="B43" s="468"/>
      <c r="C43" s="50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>
        <f t="shared" si="11"/>
        <v>0</v>
      </c>
    </row>
    <row r="44" spans="1:16" ht="18.75">
      <c r="A44" s="465" t="s">
        <v>44</v>
      </c>
      <c r="B44" s="466"/>
      <c r="C44" s="57" t="s">
        <v>16</v>
      </c>
      <c r="D44" s="1">
        <v>0.0051</v>
      </c>
      <c r="E44" s="1">
        <v>0.0137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7">
        <f t="shared" si="11"/>
        <v>0.0188</v>
      </c>
    </row>
    <row r="45" spans="1:16" ht="18.75">
      <c r="A45" s="467"/>
      <c r="B45" s="468"/>
      <c r="C45" s="50" t="s">
        <v>18</v>
      </c>
      <c r="D45" s="2">
        <v>9.079</v>
      </c>
      <c r="E45" s="2">
        <v>21.921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8">
        <f t="shared" si="11"/>
        <v>31</v>
      </c>
    </row>
    <row r="46" spans="1:16" ht="18.75">
      <c r="A46" s="465" t="s">
        <v>45</v>
      </c>
      <c r="B46" s="466"/>
      <c r="C46" s="57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>
        <f t="shared" si="11"/>
        <v>0</v>
      </c>
    </row>
    <row r="47" spans="1:16" ht="18.75">
      <c r="A47" s="467"/>
      <c r="B47" s="468"/>
      <c r="C47" s="50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>
        <f t="shared" si="11"/>
        <v>0</v>
      </c>
    </row>
    <row r="48" spans="1:16" ht="18.75">
      <c r="A48" s="465" t="s">
        <v>46</v>
      </c>
      <c r="B48" s="466"/>
      <c r="C48" s="57" t="s">
        <v>16</v>
      </c>
      <c r="D48" s="1">
        <v>0.13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>
        <f t="shared" si="11"/>
        <v>0.13</v>
      </c>
    </row>
    <row r="49" spans="1:16" ht="18.75">
      <c r="A49" s="467"/>
      <c r="B49" s="468"/>
      <c r="C49" s="50" t="s">
        <v>18</v>
      </c>
      <c r="D49" s="2">
        <v>4.778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>
        <f t="shared" si="11"/>
        <v>4.778</v>
      </c>
    </row>
    <row r="50" spans="1:16" ht="18.75">
      <c r="A50" s="465" t="s">
        <v>47</v>
      </c>
      <c r="B50" s="466"/>
      <c r="C50" s="57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>
        <f t="shared" si="11"/>
        <v>0</v>
      </c>
    </row>
    <row r="51" spans="1:16" ht="18.75">
      <c r="A51" s="467"/>
      <c r="B51" s="468"/>
      <c r="C51" s="50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>
        <f t="shared" si="11"/>
        <v>0</v>
      </c>
    </row>
    <row r="52" spans="1:16" ht="18.75">
      <c r="A52" s="465" t="s">
        <v>48</v>
      </c>
      <c r="B52" s="466"/>
      <c r="C52" s="57" t="s">
        <v>16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>
        <f t="shared" si="11"/>
        <v>0</v>
      </c>
    </row>
    <row r="53" spans="1:16" ht="18.75">
      <c r="A53" s="467"/>
      <c r="B53" s="468"/>
      <c r="C53" s="50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>
        <f t="shared" si="11"/>
        <v>0</v>
      </c>
    </row>
    <row r="54" spans="1:16" ht="18.75">
      <c r="A54" s="47" t="s">
        <v>0</v>
      </c>
      <c r="B54" s="471" t="s">
        <v>116</v>
      </c>
      <c r="C54" s="57" t="s">
        <v>16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>
        <f t="shared" si="11"/>
        <v>0</v>
      </c>
    </row>
    <row r="55" spans="1:16" ht="18.75">
      <c r="A55" s="48" t="s">
        <v>38</v>
      </c>
      <c r="B55" s="472"/>
      <c r="C55" s="50" t="s">
        <v>18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>
        <f t="shared" si="11"/>
        <v>0</v>
      </c>
    </row>
    <row r="56" spans="1:16" ht="18.75">
      <c r="A56" s="48" t="s">
        <v>17</v>
      </c>
      <c r="B56" s="49" t="s">
        <v>20</v>
      </c>
      <c r="C56" s="57" t="s">
        <v>16</v>
      </c>
      <c r="D56" s="1">
        <v>0.0036</v>
      </c>
      <c r="E56" s="1">
        <v>0.0006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7">
        <f t="shared" si="11"/>
        <v>0.0042</v>
      </c>
    </row>
    <row r="57" spans="1:16" ht="18.75">
      <c r="A57" s="48" t="s">
        <v>23</v>
      </c>
      <c r="B57" s="50" t="s">
        <v>117</v>
      </c>
      <c r="C57" s="50" t="s">
        <v>18</v>
      </c>
      <c r="D57" s="2">
        <v>3.056</v>
      </c>
      <c r="E57" s="2">
        <v>0.284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8">
        <f t="shared" si="11"/>
        <v>3.34</v>
      </c>
    </row>
    <row r="58" spans="1:16" s="74" customFormat="1" ht="18.75">
      <c r="A58" s="60"/>
      <c r="B58" s="469" t="s">
        <v>158</v>
      </c>
      <c r="C58" s="63" t="s">
        <v>16</v>
      </c>
      <c r="D58" s="5">
        <f aca="true" t="shared" si="12" ref="D58:F59">D54+D56</f>
        <v>0.0036</v>
      </c>
      <c r="E58" s="5">
        <f t="shared" si="12"/>
        <v>0.0006</v>
      </c>
      <c r="F58" s="5">
        <f t="shared" si="12"/>
        <v>0</v>
      </c>
      <c r="G58" s="5">
        <f>+G54+G56</f>
        <v>0</v>
      </c>
      <c r="H58" s="5">
        <f aca="true" t="shared" si="13" ref="H58:N59">+H54+H56</f>
        <v>0</v>
      </c>
      <c r="I58" s="5">
        <f>+I54+I56</f>
        <v>0</v>
      </c>
      <c r="J58" s="5">
        <f>+J54+J56</f>
        <v>0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>+O54+O56</f>
        <v>0</v>
      </c>
      <c r="P58" s="14">
        <f t="shared" si="11"/>
        <v>0.0042</v>
      </c>
    </row>
    <row r="59" spans="1:16" s="74" customFormat="1" ht="18.75">
      <c r="A59" s="87"/>
      <c r="B59" s="470"/>
      <c r="C59" s="88" t="s">
        <v>18</v>
      </c>
      <c r="D59" s="36">
        <f t="shared" si="12"/>
        <v>3.056</v>
      </c>
      <c r="E59" s="36">
        <f t="shared" si="12"/>
        <v>0.284</v>
      </c>
      <c r="F59" s="36">
        <f t="shared" si="12"/>
        <v>0</v>
      </c>
      <c r="G59" s="36">
        <f>+G55+G57</f>
        <v>0</v>
      </c>
      <c r="H59" s="36">
        <f t="shared" si="13"/>
        <v>0</v>
      </c>
      <c r="I59" s="36">
        <f t="shared" si="13"/>
        <v>0</v>
      </c>
      <c r="J59" s="36">
        <f>+J55+J57</f>
        <v>0</v>
      </c>
      <c r="K59" s="36">
        <f t="shared" si="13"/>
        <v>0</v>
      </c>
      <c r="L59" s="36">
        <f t="shared" si="13"/>
        <v>0</v>
      </c>
      <c r="M59" s="36">
        <f t="shared" si="13"/>
        <v>0</v>
      </c>
      <c r="N59" s="36">
        <f t="shared" si="13"/>
        <v>0</v>
      </c>
      <c r="O59" s="36">
        <f>+O55+O57</f>
        <v>0</v>
      </c>
      <c r="P59" s="89">
        <f t="shared" si="11"/>
        <v>3.34</v>
      </c>
    </row>
    <row r="60" spans="1:16" ht="18.75">
      <c r="A60" s="47" t="s">
        <v>0</v>
      </c>
      <c r="B60" s="471" t="s">
        <v>118</v>
      </c>
      <c r="C60" s="57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>
        <f t="shared" si="11"/>
        <v>0</v>
      </c>
    </row>
    <row r="61" spans="1:16" ht="18.75">
      <c r="A61" s="48" t="s">
        <v>49</v>
      </c>
      <c r="B61" s="472"/>
      <c r="C61" s="50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>
        <f t="shared" si="11"/>
        <v>0</v>
      </c>
    </row>
    <row r="62" spans="1:16" ht="18.75">
      <c r="A62" s="48" t="s">
        <v>0</v>
      </c>
      <c r="B62" s="49" t="s">
        <v>50</v>
      </c>
      <c r="C62" s="57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>
        <f t="shared" si="11"/>
        <v>0</v>
      </c>
    </row>
    <row r="63" spans="1:16" ht="18.75">
      <c r="A63" s="48" t="s">
        <v>51</v>
      </c>
      <c r="B63" s="50" t="s">
        <v>119</v>
      </c>
      <c r="C63" s="50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8">
        <f t="shared" si="11"/>
        <v>0</v>
      </c>
    </row>
    <row r="64" spans="1:16" ht="18.75">
      <c r="A64" s="48" t="s">
        <v>0</v>
      </c>
      <c r="B64" s="471" t="s">
        <v>53</v>
      </c>
      <c r="C64" s="57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>
        <f t="shared" si="11"/>
        <v>0</v>
      </c>
    </row>
    <row r="65" spans="1:16" ht="18.75">
      <c r="A65" s="48" t="s">
        <v>23</v>
      </c>
      <c r="B65" s="472"/>
      <c r="C65" s="50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>
        <f t="shared" si="11"/>
        <v>0</v>
      </c>
    </row>
    <row r="66" spans="1:16" ht="18.75">
      <c r="A66" s="48"/>
      <c r="B66" s="49" t="s">
        <v>20</v>
      </c>
      <c r="C66" s="57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>
        <f t="shared" si="11"/>
        <v>0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9">
        <f t="shared" si="11"/>
        <v>0</v>
      </c>
    </row>
    <row r="68" ht="18.75">
      <c r="P68" s="10"/>
    </row>
    <row r="69" spans="1:16" ht="19.5" thickBot="1">
      <c r="A69" s="11" t="s">
        <v>85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86" t="s">
        <v>120</v>
      </c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s="74" customFormat="1" ht="18.75">
      <c r="A71" s="92" t="s">
        <v>49</v>
      </c>
      <c r="B71" s="469" t="s">
        <v>161</v>
      </c>
      <c r="C71" s="63" t="s">
        <v>16</v>
      </c>
      <c r="D71" s="5">
        <f aca="true" t="shared" si="14" ref="D71:F72">D60+D62+D64+D66</f>
        <v>0</v>
      </c>
      <c r="E71" s="5">
        <f t="shared" si="14"/>
        <v>0</v>
      </c>
      <c r="F71" s="5">
        <f t="shared" si="14"/>
        <v>0</v>
      </c>
      <c r="G71" s="5">
        <f aca="true" t="shared" si="15" ref="G71:O71">G60+G62+G64+G66</f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5">
        <f t="shared" si="15"/>
        <v>0</v>
      </c>
      <c r="L71" s="5">
        <f aca="true" t="shared" si="16" ref="L71:N72">+L60+L62+L64+L66</f>
        <v>0</v>
      </c>
      <c r="M71" s="5">
        <f t="shared" si="16"/>
        <v>0</v>
      </c>
      <c r="N71" s="5">
        <f t="shared" si="16"/>
        <v>0</v>
      </c>
      <c r="O71" s="5">
        <f t="shared" si="15"/>
        <v>0</v>
      </c>
      <c r="P71" s="14">
        <f aca="true" t="shared" si="17" ref="P71:P102">SUM(D71:O71)</f>
        <v>0</v>
      </c>
    </row>
    <row r="72" spans="1:16" s="74" customFormat="1" ht="18.75">
      <c r="A72" s="93" t="s">
        <v>51</v>
      </c>
      <c r="B72" s="470"/>
      <c r="C72" s="88" t="s">
        <v>18</v>
      </c>
      <c r="D72" s="36">
        <f t="shared" si="14"/>
        <v>0</v>
      </c>
      <c r="E72" s="36">
        <f t="shared" si="14"/>
        <v>0</v>
      </c>
      <c r="F72" s="36">
        <f t="shared" si="14"/>
        <v>0</v>
      </c>
      <c r="G72" s="36">
        <f aca="true" t="shared" si="18" ref="G72:O72">G61+G63+G65+G67</f>
        <v>0</v>
      </c>
      <c r="H72" s="36">
        <f t="shared" si="18"/>
        <v>0</v>
      </c>
      <c r="I72" s="36">
        <f t="shared" si="18"/>
        <v>0</v>
      </c>
      <c r="J72" s="36">
        <f t="shared" si="18"/>
        <v>0</v>
      </c>
      <c r="K72" s="36">
        <f t="shared" si="18"/>
        <v>0</v>
      </c>
      <c r="L72" s="36">
        <f t="shared" si="16"/>
        <v>0</v>
      </c>
      <c r="M72" s="94">
        <f t="shared" si="16"/>
        <v>0</v>
      </c>
      <c r="N72" s="36">
        <f t="shared" si="16"/>
        <v>0</v>
      </c>
      <c r="O72" s="36">
        <f t="shared" si="18"/>
        <v>0</v>
      </c>
      <c r="P72" s="89">
        <f t="shared" si="17"/>
        <v>0</v>
      </c>
    </row>
    <row r="73" spans="1:16" ht="18.75">
      <c r="A73" s="48" t="s">
        <v>0</v>
      </c>
      <c r="B73" s="471" t="s">
        <v>54</v>
      </c>
      <c r="C73" s="57" t="s">
        <v>16</v>
      </c>
      <c r="D73" s="1">
        <v>0.3282</v>
      </c>
      <c r="E73" s="1">
        <v>0.1812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7">
        <f t="shared" si="17"/>
        <v>0.5094</v>
      </c>
    </row>
    <row r="74" spans="1:16" ht="18.75">
      <c r="A74" s="48" t="s">
        <v>34</v>
      </c>
      <c r="B74" s="472"/>
      <c r="C74" s="50" t="s">
        <v>18</v>
      </c>
      <c r="D74" s="2">
        <v>501.099</v>
      </c>
      <c r="E74" s="2">
        <v>278.962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8">
        <f t="shared" si="17"/>
        <v>780.0609999999999</v>
      </c>
    </row>
    <row r="75" spans="1:16" ht="18.75">
      <c r="A75" s="48" t="s">
        <v>0</v>
      </c>
      <c r="B75" s="471" t="s">
        <v>55</v>
      </c>
      <c r="C75" s="57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>
        <f t="shared" si="17"/>
        <v>0</v>
      </c>
    </row>
    <row r="76" spans="1:16" ht="18.75">
      <c r="A76" s="48" t="s">
        <v>0</v>
      </c>
      <c r="B76" s="472"/>
      <c r="C76" s="50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8">
        <f t="shared" si="17"/>
        <v>0</v>
      </c>
    </row>
    <row r="77" spans="1:16" ht="18.75">
      <c r="A77" s="48" t="s">
        <v>56</v>
      </c>
      <c r="B77" s="49" t="s">
        <v>162</v>
      </c>
      <c r="C77" s="57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>
        <f t="shared" si="17"/>
        <v>0</v>
      </c>
    </row>
    <row r="78" spans="1:16" ht="18.75">
      <c r="A78" s="48"/>
      <c r="B78" s="50" t="s">
        <v>123</v>
      </c>
      <c r="C78" s="50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8">
        <f t="shared" si="17"/>
        <v>0</v>
      </c>
    </row>
    <row r="79" spans="1:16" ht="18.75">
      <c r="A79" s="48"/>
      <c r="B79" s="471" t="s">
        <v>59</v>
      </c>
      <c r="C79" s="57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>
        <f t="shared" si="17"/>
        <v>0</v>
      </c>
    </row>
    <row r="80" spans="1:16" ht="18.75">
      <c r="A80" s="48" t="s">
        <v>17</v>
      </c>
      <c r="B80" s="472"/>
      <c r="C80" s="50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8">
        <f t="shared" si="17"/>
        <v>0</v>
      </c>
    </row>
    <row r="81" spans="1:16" ht="18.75">
      <c r="A81" s="48"/>
      <c r="B81" s="49" t="s">
        <v>20</v>
      </c>
      <c r="C81" s="57" t="s">
        <v>16</v>
      </c>
      <c r="D81" s="1">
        <v>3.2142</v>
      </c>
      <c r="E81" s="1">
        <v>2.1457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7">
        <f t="shared" si="17"/>
        <v>5.3599</v>
      </c>
    </row>
    <row r="82" spans="1:16" ht="18.75">
      <c r="A82" s="48"/>
      <c r="B82" s="50" t="s">
        <v>124</v>
      </c>
      <c r="C82" s="50" t="s">
        <v>18</v>
      </c>
      <c r="D82" s="2">
        <v>1595.039</v>
      </c>
      <c r="E82" s="2">
        <v>1428.445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8">
        <f t="shared" si="17"/>
        <v>3023.484</v>
      </c>
    </row>
    <row r="83" spans="1:16" s="74" customFormat="1" ht="18.75">
      <c r="A83" s="92" t="s">
        <v>23</v>
      </c>
      <c r="B83" s="469" t="s">
        <v>158</v>
      </c>
      <c r="C83" s="63" t="s">
        <v>16</v>
      </c>
      <c r="D83" s="5">
        <f>+D73+D75+D77+D79+D81</f>
        <v>3.5423999999999998</v>
      </c>
      <c r="E83" s="5">
        <f aca="true" t="shared" si="19" ref="E83:G84">+E73+E75+E77+E79+E81</f>
        <v>2.3269</v>
      </c>
      <c r="F83" s="5">
        <f t="shared" si="19"/>
        <v>0</v>
      </c>
      <c r="G83" s="5">
        <f t="shared" si="19"/>
        <v>0</v>
      </c>
      <c r="H83" s="5">
        <f aca="true" t="shared" si="20" ref="H83:O84">+H73+H75+H77+H79+H81</f>
        <v>0</v>
      </c>
      <c r="I83" s="5">
        <f t="shared" si="20"/>
        <v>0</v>
      </c>
      <c r="J83" s="5">
        <f>+J73+J75+J77+J79+J81</f>
        <v>0</v>
      </c>
      <c r="K83" s="5">
        <f t="shared" si="20"/>
        <v>0</v>
      </c>
      <c r="L83" s="5">
        <f t="shared" si="20"/>
        <v>0</v>
      </c>
      <c r="M83" s="5">
        <f t="shared" si="20"/>
        <v>0</v>
      </c>
      <c r="N83" s="5">
        <f t="shared" si="20"/>
        <v>0</v>
      </c>
      <c r="O83" s="5">
        <f t="shared" si="20"/>
        <v>0</v>
      </c>
      <c r="P83" s="14">
        <f t="shared" si="17"/>
        <v>5.8693</v>
      </c>
    </row>
    <row r="84" spans="1:16" s="74" customFormat="1" ht="18.75">
      <c r="A84" s="87"/>
      <c r="B84" s="470"/>
      <c r="C84" s="88" t="s">
        <v>18</v>
      </c>
      <c r="D84" s="36">
        <f>+D74+D76+D78+D80+D82</f>
        <v>2096.138</v>
      </c>
      <c r="E84" s="36">
        <f t="shared" si="19"/>
        <v>1707.407</v>
      </c>
      <c r="F84" s="36">
        <f t="shared" si="19"/>
        <v>0</v>
      </c>
      <c r="G84" s="36">
        <f t="shared" si="19"/>
        <v>0</v>
      </c>
      <c r="H84" s="36">
        <f t="shared" si="20"/>
        <v>0</v>
      </c>
      <c r="I84" s="36">
        <f t="shared" si="20"/>
        <v>0</v>
      </c>
      <c r="J84" s="36">
        <f>+J74+J76+J78+J80+J82</f>
        <v>0</v>
      </c>
      <c r="K84" s="36">
        <f t="shared" si="20"/>
        <v>0</v>
      </c>
      <c r="L84" s="36">
        <f t="shared" si="20"/>
        <v>0</v>
      </c>
      <c r="M84" s="36">
        <f t="shared" si="20"/>
        <v>0</v>
      </c>
      <c r="N84" s="36">
        <f t="shared" si="20"/>
        <v>0</v>
      </c>
      <c r="O84" s="36">
        <f t="shared" si="20"/>
        <v>0</v>
      </c>
      <c r="P84" s="89">
        <f t="shared" si="17"/>
        <v>3803.545</v>
      </c>
    </row>
    <row r="85" spans="1:16" ht="18.75">
      <c r="A85" s="465" t="s">
        <v>163</v>
      </c>
      <c r="B85" s="466"/>
      <c r="C85" s="57" t="s">
        <v>16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>
        <f t="shared" si="17"/>
        <v>0</v>
      </c>
    </row>
    <row r="86" spans="1:16" ht="18.75">
      <c r="A86" s="467"/>
      <c r="B86" s="468"/>
      <c r="C86" s="50" t="s">
        <v>18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8">
        <f t="shared" si="17"/>
        <v>0</v>
      </c>
    </row>
    <row r="87" spans="1:16" ht="18.75">
      <c r="A87" s="465" t="s">
        <v>61</v>
      </c>
      <c r="B87" s="466"/>
      <c r="C87" s="57" t="s">
        <v>16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>
        <f t="shared" si="17"/>
        <v>0</v>
      </c>
    </row>
    <row r="88" spans="1:16" ht="18.75">
      <c r="A88" s="467"/>
      <c r="B88" s="468"/>
      <c r="C88" s="50" t="s">
        <v>18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8">
        <f t="shared" si="17"/>
        <v>0</v>
      </c>
    </row>
    <row r="89" spans="1:16" ht="18.75">
      <c r="A89" s="465" t="s">
        <v>164</v>
      </c>
      <c r="B89" s="466"/>
      <c r="C89" s="57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>
        <f t="shared" si="17"/>
        <v>0</v>
      </c>
    </row>
    <row r="90" spans="1:16" ht="18.75">
      <c r="A90" s="467"/>
      <c r="B90" s="468"/>
      <c r="C90" s="50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8">
        <f t="shared" si="17"/>
        <v>0</v>
      </c>
    </row>
    <row r="91" spans="1:16" ht="18.75">
      <c r="A91" s="465" t="s">
        <v>165</v>
      </c>
      <c r="B91" s="466"/>
      <c r="C91" s="57" t="s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>
        <f t="shared" si="17"/>
        <v>0</v>
      </c>
    </row>
    <row r="92" spans="1:16" ht="18.75">
      <c r="A92" s="467"/>
      <c r="B92" s="468"/>
      <c r="C92" s="50" t="s">
        <v>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8">
        <f t="shared" si="17"/>
        <v>0</v>
      </c>
    </row>
    <row r="93" spans="1:16" ht="18.75">
      <c r="A93" s="465" t="s">
        <v>129</v>
      </c>
      <c r="B93" s="466"/>
      <c r="C93" s="57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>
        <f t="shared" si="17"/>
        <v>0</v>
      </c>
    </row>
    <row r="94" spans="1:16" ht="18.75">
      <c r="A94" s="467"/>
      <c r="B94" s="468"/>
      <c r="C94" s="50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8">
        <f t="shared" si="17"/>
        <v>0</v>
      </c>
    </row>
    <row r="95" spans="1:16" ht="18.75">
      <c r="A95" s="465" t="s">
        <v>130</v>
      </c>
      <c r="B95" s="466"/>
      <c r="C95" s="57" t="s">
        <v>16</v>
      </c>
      <c r="D95" s="1">
        <v>0.0073</v>
      </c>
      <c r="E95" s="1">
        <v>0.0408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7">
        <f t="shared" si="17"/>
        <v>0.048100000000000004</v>
      </c>
    </row>
    <row r="96" spans="1:16" ht="18.75">
      <c r="A96" s="467"/>
      <c r="B96" s="468"/>
      <c r="C96" s="50" t="s">
        <v>18</v>
      </c>
      <c r="D96" s="2">
        <v>4.473</v>
      </c>
      <c r="E96" s="2">
        <v>16.522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8">
        <f t="shared" si="17"/>
        <v>20.994999999999997</v>
      </c>
    </row>
    <row r="97" spans="1:16" ht="18.75">
      <c r="A97" s="465" t="s">
        <v>64</v>
      </c>
      <c r="B97" s="466"/>
      <c r="C97" s="57" t="s">
        <v>16</v>
      </c>
      <c r="D97" s="1">
        <v>3.081</v>
      </c>
      <c r="E97" s="1">
        <v>6.5327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7">
        <f t="shared" si="17"/>
        <v>9.6137</v>
      </c>
    </row>
    <row r="98" spans="1:16" ht="18.75">
      <c r="A98" s="467"/>
      <c r="B98" s="468"/>
      <c r="C98" s="50" t="s">
        <v>18</v>
      </c>
      <c r="D98" s="2">
        <v>1619.94</v>
      </c>
      <c r="E98" s="2">
        <v>3465.203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8">
        <f t="shared" si="17"/>
        <v>5085.143</v>
      </c>
    </row>
    <row r="99" spans="1:16" s="74" customFormat="1" ht="18.75">
      <c r="A99" s="473" t="s">
        <v>65</v>
      </c>
      <c r="B99" s="474"/>
      <c r="C99" s="63" t="s">
        <v>16</v>
      </c>
      <c r="D99" s="5">
        <f>+D8+D10+D22+D28+D36+D38+D40+D42+D44+D46+D48+D50+D52+D58+D71+D83+D85+D87+D89+D91+D93+D95+D97</f>
        <v>8.4139</v>
      </c>
      <c r="E99" s="5">
        <f aca="true" t="shared" si="21" ref="E99:K100">+E8+E10+E22+E28+E36+E38+E40+E42+E44+E46+E48+E50+E52+E58+E71+E83+E85+E87+E89+E91+E93+E95+E97</f>
        <v>10.0352</v>
      </c>
      <c r="F99" s="5">
        <f t="shared" si="21"/>
        <v>0</v>
      </c>
      <c r="G99" s="5">
        <f t="shared" si="21"/>
        <v>0</v>
      </c>
      <c r="H99" s="5">
        <f t="shared" si="21"/>
        <v>0</v>
      </c>
      <c r="I99" s="5">
        <f t="shared" si="21"/>
        <v>0</v>
      </c>
      <c r="J99" s="5">
        <f t="shared" si="21"/>
        <v>0</v>
      </c>
      <c r="K99" s="5">
        <f t="shared" si="21"/>
        <v>0</v>
      </c>
      <c r="L99" s="5">
        <f aca="true" t="shared" si="22" ref="L99:N100">+L8+L10+L22+L28+L36+L38+L40+L42+L44+L46+L48+L50+L52+L58+L71+L83+L85+L87+L89+L91+L93+L95+L97</f>
        <v>0</v>
      </c>
      <c r="M99" s="5">
        <f t="shared" si="22"/>
        <v>0</v>
      </c>
      <c r="N99" s="5">
        <f t="shared" si="22"/>
        <v>0</v>
      </c>
      <c r="O99" s="5">
        <f>+O8+O10+O22+O28+O36+O38+O40+O42+O44+O46+O48+O50+O52+O58+O71+O83+O85+O87+O89+O91+O93+O95+O97</f>
        <v>0</v>
      </c>
      <c r="P99" s="14">
        <f t="shared" si="17"/>
        <v>18.4491</v>
      </c>
    </row>
    <row r="100" spans="1:16" s="74" customFormat="1" ht="18.75">
      <c r="A100" s="475"/>
      <c r="B100" s="476"/>
      <c r="C100" s="88" t="s">
        <v>18</v>
      </c>
      <c r="D100" s="36">
        <f>+D9+D11+D23+D29+D37+D39+D41+D43+D45+D47+D49+D51+D53+D59+D72+D84+D86+D88+D90+D92+D94+D96+D98</f>
        <v>4124.467000000001</v>
      </c>
      <c r="E100" s="36">
        <f t="shared" si="21"/>
        <v>5419.969999999999</v>
      </c>
      <c r="F100" s="36">
        <f t="shared" si="21"/>
        <v>0</v>
      </c>
      <c r="G100" s="36">
        <f t="shared" si="21"/>
        <v>0</v>
      </c>
      <c r="H100" s="36">
        <f t="shared" si="21"/>
        <v>0</v>
      </c>
      <c r="I100" s="36">
        <f t="shared" si="21"/>
        <v>0</v>
      </c>
      <c r="J100" s="36">
        <f t="shared" si="21"/>
        <v>0</v>
      </c>
      <c r="K100" s="36">
        <f t="shared" si="21"/>
        <v>0</v>
      </c>
      <c r="L100" s="36">
        <f t="shared" si="22"/>
        <v>0</v>
      </c>
      <c r="M100" s="36">
        <f t="shared" si="22"/>
        <v>0</v>
      </c>
      <c r="N100" s="36">
        <f t="shared" si="22"/>
        <v>0</v>
      </c>
      <c r="O100" s="36">
        <f>+O9+O11+O23+O29+O37+O39+O41+O43+O45+O47+O49+O51+O53+O59+O72+O84+O86+O88+O90+O92+O94+O96+O98</f>
        <v>0</v>
      </c>
      <c r="P100" s="89">
        <f t="shared" si="17"/>
        <v>9544.437</v>
      </c>
    </row>
    <row r="101" spans="1:16" ht="18.75">
      <c r="A101" s="47" t="s">
        <v>0</v>
      </c>
      <c r="B101" s="471" t="s">
        <v>131</v>
      </c>
      <c r="C101" s="57" t="s">
        <v>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>
        <f t="shared" si="17"/>
        <v>0</v>
      </c>
    </row>
    <row r="102" spans="1:16" ht="18.75">
      <c r="A102" s="47" t="s">
        <v>0</v>
      </c>
      <c r="B102" s="472"/>
      <c r="C102" s="50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8">
        <f t="shared" si="17"/>
        <v>0</v>
      </c>
    </row>
    <row r="103" spans="1:16" ht="18.75">
      <c r="A103" s="48" t="s">
        <v>66</v>
      </c>
      <c r="B103" s="471" t="s">
        <v>166</v>
      </c>
      <c r="C103" s="57" t="s">
        <v>16</v>
      </c>
      <c r="D103" s="1">
        <v>2.5911</v>
      </c>
      <c r="E103" s="1">
        <v>1.6261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>
        <f aca="true" t="shared" si="23" ref="P103:P134">SUM(D103:O103)</f>
        <v>4.2172</v>
      </c>
    </row>
    <row r="104" spans="1:16" ht="18.75">
      <c r="A104" s="48" t="s">
        <v>0</v>
      </c>
      <c r="B104" s="472"/>
      <c r="C104" s="50" t="s">
        <v>18</v>
      </c>
      <c r="D104" s="2">
        <v>1376.364</v>
      </c>
      <c r="E104" s="2">
        <v>744.573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8">
        <f t="shared" si="23"/>
        <v>2120.937</v>
      </c>
    </row>
    <row r="105" spans="1:16" ht="18.75">
      <c r="A105" s="48" t="s">
        <v>0</v>
      </c>
      <c r="B105" s="471" t="s">
        <v>133</v>
      </c>
      <c r="C105" s="57" t="s">
        <v>16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>
        <f t="shared" si="23"/>
        <v>0</v>
      </c>
    </row>
    <row r="106" spans="1:16" ht="18.75">
      <c r="A106" s="48"/>
      <c r="B106" s="472"/>
      <c r="C106" s="50" t="s">
        <v>18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8">
        <f t="shared" si="23"/>
        <v>0</v>
      </c>
    </row>
    <row r="107" spans="1:16" ht="18.75">
      <c r="A107" s="48" t="s">
        <v>67</v>
      </c>
      <c r="B107" s="471" t="s">
        <v>167</v>
      </c>
      <c r="C107" s="57" t="s">
        <v>16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>
        <f t="shared" si="23"/>
        <v>0</v>
      </c>
    </row>
    <row r="108" spans="1:16" ht="18.75">
      <c r="A108" s="48"/>
      <c r="B108" s="472"/>
      <c r="C108" s="50" t="s">
        <v>18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8">
        <f t="shared" si="23"/>
        <v>0</v>
      </c>
    </row>
    <row r="109" spans="1:16" ht="18.75">
      <c r="A109" s="48"/>
      <c r="B109" s="471" t="s">
        <v>135</v>
      </c>
      <c r="C109" s="57" t="s">
        <v>16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>
        <f t="shared" si="23"/>
        <v>0</v>
      </c>
    </row>
    <row r="110" spans="1:16" ht="18.75">
      <c r="A110" s="48"/>
      <c r="B110" s="472"/>
      <c r="C110" s="50" t="s">
        <v>18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8">
        <f t="shared" si="23"/>
        <v>0</v>
      </c>
    </row>
    <row r="111" spans="1:16" ht="18.75">
      <c r="A111" s="48" t="s">
        <v>68</v>
      </c>
      <c r="B111" s="471" t="s">
        <v>168</v>
      </c>
      <c r="C111" s="57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>
        <f t="shared" si="23"/>
        <v>0</v>
      </c>
    </row>
    <row r="112" spans="1:16" ht="18.75">
      <c r="A112" s="48"/>
      <c r="B112" s="472"/>
      <c r="C112" s="50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8">
        <f t="shared" si="23"/>
        <v>0</v>
      </c>
    </row>
    <row r="113" spans="1:16" ht="18.75">
      <c r="A113" s="48"/>
      <c r="B113" s="471" t="s">
        <v>169</v>
      </c>
      <c r="C113" s="57" t="s">
        <v>16</v>
      </c>
      <c r="D113" s="1">
        <v>0.775</v>
      </c>
      <c r="E113" s="1">
        <v>0.5999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>
        <f t="shared" si="23"/>
        <v>1.3749</v>
      </c>
    </row>
    <row r="114" spans="1:16" ht="18.75">
      <c r="A114" s="48"/>
      <c r="B114" s="472"/>
      <c r="C114" s="50" t="s">
        <v>18</v>
      </c>
      <c r="D114" s="2">
        <v>1424.071</v>
      </c>
      <c r="E114" s="2">
        <v>1101.377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8">
        <f t="shared" si="23"/>
        <v>2525.448</v>
      </c>
    </row>
    <row r="115" spans="1:16" ht="18.75">
      <c r="A115" s="48" t="s">
        <v>70</v>
      </c>
      <c r="B115" s="471" t="s">
        <v>138</v>
      </c>
      <c r="C115" s="57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>
        <f t="shared" si="23"/>
        <v>0</v>
      </c>
    </row>
    <row r="116" spans="1:16" ht="18.75">
      <c r="A116" s="48"/>
      <c r="B116" s="472"/>
      <c r="C116" s="50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">
        <f t="shared" si="23"/>
        <v>0</v>
      </c>
    </row>
    <row r="117" spans="1:16" ht="18.75">
      <c r="A117" s="48"/>
      <c r="B117" s="471" t="s">
        <v>160</v>
      </c>
      <c r="C117" s="57" t="s">
        <v>16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>
        <f t="shared" si="23"/>
        <v>0</v>
      </c>
    </row>
    <row r="118" spans="1:16" ht="18.75">
      <c r="A118" s="48"/>
      <c r="B118" s="472"/>
      <c r="C118" s="50" t="s">
        <v>18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8">
        <f t="shared" si="23"/>
        <v>0</v>
      </c>
    </row>
    <row r="119" spans="1:16" ht="18.75">
      <c r="A119" s="48" t="s">
        <v>23</v>
      </c>
      <c r="B119" s="471" t="s">
        <v>170</v>
      </c>
      <c r="C119" s="57" t="s">
        <v>16</v>
      </c>
      <c r="D119" s="1">
        <v>0.039</v>
      </c>
      <c r="E119" s="1">
        <v>0.0328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>
        <f t="shared" si="23"/>
        <v>0.0718</v>
      </c>
    </row>
    <row r="120" spans="1:16" ht="18.75">
      <c r="A120" s="52"/>
      <c r="B120" s="472"/>
      <c r="C120" s="50" t="s">
        <v>18</v>
      </c>
      <c r="D120" s="2">
        <v>4.484</v>
      </c>
      <c r="E120" s="2">
        <v>26.187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8">
        <f t="shared" si="23"/>
        <v>30.671</v>
      </c>
    </row>
    <row r="121" spans="1:16" ht="18.75">
      <c r="A121" s="52"/>
      <c r="B121" s="49" t="s">
        <v>20</v>
      </c>
      <c r="C121" s="57" t="s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>
        <f t="shared" si="23"/>
        <v>0</v>
      </c>
    </row>
    <row r="122" spans="1:16" ht="18.75">
      <c r="A122" s="52"/>
      <c r="B122" s="50" t="s">
        <v>73</v>
      </c>
      <c r="C122" s="50" t="s">
        <v>18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8">
        <f t="shared" si="23"/>
        <v>0</v>
      </c>
    </row>
    <row r="123" spans="1:16" s="74" customFormat="1" ht="18.75">
      <c r="A123" s="60"/>
      <c r="B123" s="469" t="s">
        <v>145</v>
      </c>
      <c r="C123" s="63" t="s">
        <v>16</v>
      </c>
      <c r="D123" s="5">
        <f>+D101+D103+D105+D107+D109+D111+D113+D115+D117+D119+D121</f>
        <v>3.4051</v>
      </c>
      <c r="E123" s="5">
        <f aca="true" t="shared" si="24" ref="E123:G124">+E101+E103+E105+E107+E109+E111+E113+E115+E117+E119+E121</f>
        <v>2.2588</v>
      </c>
      <c r="F123" s="5">
        <f t="shared" si="24"/>
        <v>0</v>
      </c>
      <c r="G123" s="5">
        <f t="shared" si="24"/>
        <v>0</v>
      </c>
      <c r="H123" s="5">
        <f aca="true" t="shared" si="25" ref="H123:O124">+H101+H103+H105+H107+H109+H111+H113+H115+H117+H119+H121</f>
        <v>0</v>
      </c>
      <c r="I123" s="5">
        <f t="shared" si="25"/>
        <v>0</v>
      </c>
      <c r="J123" s="5">
        <f>+J101+J103+J105+J107+J109+J111+J113+J115+J117+J119+J121</f>
        <v>0</v>
      </c>
      <c r="K123" s="5">
        <f t="shared" si="25"/>
        <v>0</v>
      </c>
      <c r="L123" s="80">
        <f t="shared" si="25"/>
        <v>0</v>
      </c>
      <c r="M123" s="80">
        <f t="shared" si="25"/>
        <v>0</v>
      </c>
      <c r="N123" s="80">
        <f t="shared" si="25"/>
        <v>0</v>
      </c>
      <c r="O123" s="5">
        <f t="shared" si="25"/>
        <v>0</v>
      </c>
      <c r="P123" s="14">
        <f t="shared" si="23"/>
        <v>5.6639</v>
      </c>
    </row>
    <row r="124" spans="1:16" s="74" customFormat="1" ht="18.75">
      <c r="A124" s="87"/>
      <c r="B124" s="470"/>
      <c r="C124" s="88" t="s">
        <v>18</v>
      </c>
      <c r="D124" s="36">
        <f>+D102+D104+D106+D108+D110+D112+D114+D116+D118+D120+D122</f>
        <v>2804.919</v>
      </c>
      <c r="E124" s="36">
        <f t="shared" si="24"/>
        <v>1872.1369999999997</v>
      </c>
      <c r="F124" s="36">
        <f t="shared" si="24"/>
        <v>0</v>
      </c>
      <c r="G124" s="36">
        <f t="shared" si="24"/>
        <v>0</v>
      </c>
      <c r="H124" s="36">
        <f t="shared" si="25"/>
        <v>0</v>
      </c>
      <c r="I124" s="36">
        <f t="shared" si="25"/>
        <v>0</v>
      </c>
      <c r="J124" s="36">
        <f>+J102+J104+J106+J108+J110+J112+J114+J116+J118+J120+J122</f>
        <v>0</v>
      </c>
      <c r="K124" s="36">
        <f t="shared" si="25"/>
        <v>0</v>
      </c>
      <c r="L124" s="36">
        <f t="shared" si="25"/>
        <v>0</v>
      </c>
      <c r="M124" s="36">
        <f t="shared" si="25"/>
        <v>0</v>
      </c>
      <c r="N124" s="36">
        <f t="shared" si="25"/>
        <v>0</v>
      </c>
      <c r="O124" s="36">
        <f t="shared" si="25"/>
        <v>0</v>
      </c>
      <c r="P124" s="89">
        <f t="shared" si="23"/>
        <v>4677.056</v>
      </c>
    </row>
    <row r="125" spans="1:16" ht="18.75">
      <c r="A125" s="47" t="s">
        <v>0</v>
      </c>
      <c r="B125" s="471" t="s">
        <v>74</v>
      </c>
      <c r="C125" s="57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>
        <f t="shared" si="23"/>
        <v>0</v>
      </c>
    </row>
    <row r="126" spans="1:16" ht="18.75">
      <c r="A126" s="47" t="s">
        <v>0</v>
      </c>
      <c r="B126" s="472"/>
      <c r="C126" s="50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8">
        <f t="shared" si="23"/>
        <v>0</v>
      </c>
    </row>
    <row r="127" spans="1:16" ht="18.75">
      <c r="A127" s="48" t="s">
        <v>75</v>
      </c>
      <c r="B127" s="471" t="s">
        <v>76</v>
      </c>
      <c r="C127" s="57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>
        <f t="shared" si="23"/>
        <v>0</v>
      </c>
    </row>
    <row r="128" spans="1:16" ht="18.75">
      <c r="A128" s="48"/>
      <c r="B128" s="472"/>
      <c r="C128" s="50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8">
        <f t="shared" si="23"/>
        <v>0</v>
      </c>
    </row>
    <row r="129" spans="1:16" ht="18.75">
      <c r="A129" s="48" t="s">
        <v>77</v>
      </c>
      <c r="B129" s="49" t="s">
        <v>20</v>
      </c>
      <c r="C129" s="49" t="s">
        <v>16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2">
        <f t="shared" si="23"/>
        <v>0</v>
      </c>
    </row>
    <row r="130" spans="1:16" ht="18.75">
      <c r="A130" s="48"/>
      <c r="B130" s="49" t="s">
        <v>140</v>
      </c>
      <c r="C130" s="57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>
        <f t="shared" si="23"/>
        <v>0</v>
      </c>
    </row>
    <row r="131" spans="1:16" ht="18.75">
      <c r="A131" s="48" t="s">
        <v>23</v>
      </c>
      <c r="B131" s="2"/>
      <c r="C131" s="50" t="s">
        <v>18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8">
        <f t="shared" si="23"/>
        <v>0</v>
      </c>
    </row>
    <row r="132" spans="1:16" s="74" customFormat="1" ht="18.75">
      <c r="A132" s="92"/>
      <c r="B132" s="90" t="s">
        <v>0</v>
      </c>
      <c r="C132" s="61" t="s">
        <v>16</v>
      </c>
      <c r="D132" s="4">
        <f>+D125+D127+D129</f>
        <v>0</v>
      </c>
      <c r="E132" s="4">
        <f aca="true" t="shared" si="26" ref="E132:O132">+E125+E127+E129</f>
        <v>0</v>
      </c>
      <c r="F132" s="4">
        <f t="shared" si="26"/>
        <v>0</v>
      </c>
      <c r="G132" s="4">
        <f>G125+G127+G129</f>
        <v>0</v>
      </c>
      <c r="H132" s="4">
        <f t="shared" si="26"/>
        <v>0</v>
      </c>
      <c r="I132" s="4">
        <f t="shared" si="26"/>
        <v>0</v>
      </c>
      <c r="J132" s="4">
        <f t="shared" si="26"/>
        <v>0</v>
      </c>
      <c r="K132" s="4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3">
        <f t="shared" si="23"/>
        <v>0</v>
      </c>
    </row>
    <row r="133" spans="1:16" ht="18.75">
      <c r="A133" s="52"/>
      <c r="B133" s="59" t="s">
        <v>171</v>
      </c>
      <c r="C133" s="57" t="s">
        <v>79</v>
      </c>
      <c r="D133" s="1">
        <f>D130</f>
        <v>0</v>
      </c>
      <c r="E133" s="1">
        <f aca="true" t="shared" si="27" ref="E133:O133">E130</f>
        <v>0</v>
      </c>
      <c r="F133" s="1">
        <f t="shared" si="27"/>
        <v>0</v>
      </c>
      <c r="G133" s="1">
        <f t="shared" si="27"/>
        <v>0</v>
      </c>
      <c r="H133" s="1">
        <f t="shared" si="27"/>
        <v>0</v>
      </c>
      <c r="I133" s="1">
        <f t="shared" si="27"/>
        <v>0</v>
      </c>
      <c r="J133" s="1">
        <f t="shared" si="27"/>
        <v>0</v>
      </c>
      <c r="K133" s="1">
        <f t="shared" si="27"/>
        <v>0</v>
      </c>
      <c r="L133" s="1">
        <f t="shared" si="27"/>
        <v>0</v>
      </c>
      <c r="M133" s="1">
        <f t="shared" si="27"/>
        <v>0</v>
      </c>
      <c r="N133" s="1">
        <f t="shared" si="27"/>
        <v>0</v>
      </c>
      <c r="O133" s="1">
        <f t="shared" si="27"/>
        <v>0</v>
      </c>
      <c r="P133" s="7">
        <f t="shared" si="23"/>
        <v>0</v>
      </c>
    </row>
    <row r="134" spans="1:16" s="74" customFormat="1" ht="18.75">
      <c r="A134" s="87"/>
      <c r="B134" s="36"/>
      <c r="C134" s="88" t="s">
        <v>18</v>
      </c>
      <c r="D134" s="36">
        <f>+D126+D128+D131</f>
        <v>0</v>
      </c>
      <c r="E134" s="36">
        <f aca="true" t="shared" si="28" ref="E134:O134">+E126+E128+E131</f>
        <v>0</v>
      </c>
      <c r="F134" s="36">
        <f t="shared" si="28"/>
        <v>0</v>
      </c>
      <c r="G134" s="36">
        <f>G126+G128+G131</f>
        <v>0</v>
      </c>
      <c r="H134" s="36">
        <f t="shared" si="28"/>
        <v>0</v>
      </c>
      <c r="I134" s="36">
        <f t="shared" si="28"/>
        <v>0</v>
      </c>
      <c r="J134" s="36">
        <f t="shared" si="28"/>
        <v>0</v>
      </c>
      <c r="K134" s="36">
        <f t="shared" si="28"/>
        <v>0</v>
      </c>
      <c r="L134" s="36">
        <f t="shared" si="28"/>
        <v>0</v>
      </c>
      <c r="M134" s="36">
        <f t="shared" si="28"/>
        <v>0</v>
      </c>
      <c r="N134" s="36">
        <f t="shared" si="28"/>
        <v>0</v>
      </c>
      <c r="O134" s="36">
        <f t="shared" si="28"/>
        <v>0</v>
      </c>
      <c r="P134" s="89">
        <f t="shared" si="23"/>
        <v>0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 aca="true" t="shared" si="29" ref="D135:M135">D132+D123+D99</f>
        <v>11.818999999999999</v>
      </c>
      <c r="E135" s="220">
        <f t="shared" si="29"/>
        <v>12.294</v>
      </c>
      <c r="F135" s="220">
        <f t="shared" si="29"/>
        <v>0</v>
      </c>
      <c r="G135" s="220">
        <f t="shared" si="29"/>
        <v>0</v>
      </c>
      <c r="H135" s="220">
        <f t="shared" si="29"/>
        <v>0</v>
      </c>
      <c r="I135" s="220">
        <f t="shared" si="29"/>
        <v>0</v>
      </c>
      <c r="J135" s="220">
        <f t="shared" si="29"/>
        <v>0</v>
      </c>
      <c r="K135" s="220">
        <f t="shared" si="29"/>
        <v>0</v>
      </c>
      <c r="L135" s="220">
        <f t="shared" si="29"/>
        <v>0</v>
      </c>
      <c r="M135" s="220">
        <f t="shared" si="29"/>
        <v>0</v>
      </c>
      <c r="N135" s="220">
        <f>N132+N123+N99</f>
        <v>0</v>
      </c>
      <c r="O135" s="220">
        <f>O132+O123+O99</f>
        <v>0</v>
      </c>
      <c r="P135" s="221">
        <f>SUM(D135:O135)</f>
        <v>24.113</v>
      </c>
    </row>
    <row r="136" spans="1:16" s="222" customFormat="1" ht="18.75">
      <c r="A136" s="217"/>
      <c r="B136" s="223" t="s">
        <v>172</v>
      </c>
      <c r="C136" s="224" t="s">
        <v>79</v>
      </c>
      <c r="D136" s="225">
        <f aca="true" t="shared" si="30" ref="D136:M136">D133</f>
        <v>0</v>
      </c>
      <c r="E136" s="225">
        <f t="shared" si="30"/>
        <v>0</v>
      </c>
      <c r="F136" s="225">
        <f t="shared" si="30"/>
        <v>0</v>
      </c>
      <c r="G136" s="225">
        <f t="shared" si="30"/>
        <v>0</v>
      </c>
      <c r="H136" s="225">
        <f t="shared" si="30"/>
        <v>0</v>
      </c>
      <c r="I136" s="225">
        <f t="shared" si="30"/>
        <v>0</v>
      </c>
      <c r="J136" s="225">
        <f t="shared" si="30"/>
        <v>0</v>
      </c>
      <c r="K136" s="225">
        <f t="shared" si="30"/>
        <v>0</v>
      </c>
      <c r="L136" s="225">
        <f t="shared" si="30"/>
        <v>0</v>
      </c>
      <c r="M136" s="225">
        <f t="shared" si="30"/>
        <v>0</v>
      </c>
      <c r="N136" s="225">
        <f>N133</f>
        <v>0</v>
      </c>
      <c r="O136" s="225">
        <f>O133</f>
        <v>0</v>
      </c>
      <c r="P136" s="226">
        <f>SUM(D136:O136)</f>
        <v>0</v>
      </c>
    </row>
    <row r="137" spans="1:16" s="222" customFormat="1" ht="19.5" thickBot="1">
      <c r="A137" s="227"/>
      <c r="B137" s="228"/>
      <c r="C137" s="229" t="s">
        <v>18</v>
      </c>
      <c r="D137" s="230">
        <f aca="true" t="shared" si="31" ref="D137:M137">D134+D124+D100</f>
        <v>6929.386</v>
      </c>
      <c r="E137" s="230">
        <f t="shared" si="31"/>
        <v>7292.106999999999</v>
      </c>
      <c r="F137" s="230">
        <f t="shared" si="31"/>
        <v>0</v>
      </c>
      <c r="G137" s="230">
        <f t="shared" si="31"/>
        <v>0</v>
      </c>
      <c r="H137" s="230">
        <f t="shared" si="31"/>
        <v>0</v>
      </c>
      <c r="I137" s="230">
        <f t="shared" si="31"/>
        <v>0</v>
      </c>
      <c r="J137" s="230">
        <f t="shared" si="31"/>
        <v>0</v>
      </c>
      <c r="K137" s="230">
        <f t="shared" si="31"/>
        <v>0</v>
      </c>
      <c r="L137" s="230">
        <f t="shared" si="31"/>
        <v>0</v>
      </c>
      <c r="M137" s="230">
        <f t="shared" si="31"/>
        <v>0</v>
      </c>
      <c r="N137" s="230">
        <f>N134+N124+N100</f>
        <v>0</v>
      </c>
      <c r="O137" s="230">
        <f>O134+O124+O100</f>
        <v>0</v>
      </c>
      <c r="P137" s="231">
        <f>SUM(D137:O137)</f>
        <v>14221.492999999999</v>
      </c>
    </row>
    <row r="138" spans="15:16" ht="18.75">
      <c r="O138" s="484" t="s">
        <v>92</v>
      </c>
      <c r="P138" s="484"/>
    </row>
    <row r="140" spans="8:14" ht="18.75">
      <c r="H140" s="24"/>
      <c r="N140" s="10" t="s">
        <v>173</v>
      </c>
    </row>
    <row r="141" ht="18.75">
      <c r="H141" s="24"/>
    </row>
    <row r="142" ht="18.75">
      <c r="H142" s="24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="60" zoomScaleNormal="60" zoomScalePageLayoutView="0" workbookViewId="0" topLeftCell="A1">
      <pane xSplit="3" ySplit="3" topLeftCell="I10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21.875" defaultRowHeight="13.5"/>
  <cols>
    <col min="1" max="1" width="5.875" style="10" customWidth="1"/>
    <col min="2" max="2" width="21.25390625" style="10" customWidth="1"/>
    <col min="3" max="3" width="11.25390625" style="10" customWidth="1"/>
    <col min="4" max="4" width="18.625" style="67" customWidth="1"/>
    <col min="5" max="10" width="18.625" style="10" customWidth="1"/>
    <col min="11" max="14" width="18.625" style="67" customWidth="1"/>
    <col min="15" max="15" width="18.625" style="10" customWidth="1"/>
    <col min="16" max="16" width="20.375" style="39" customWidth="1"/>
    <col min="17" max="16384" width="21.875" style="75" customWidth="1"/>
  </cols>
  <sheetData>
    <row r="1" ht="18.75">
      <c r="B1" s="38" t="s">
        <v>0</v>
      </c>
    </row>
    <row r="2" spans="1:16" ht="19.5" thickBot="1">
      <c r="A2" s="11" t="s">
        <v>99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79" t="s">
        <v>89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79" t="s">
        <v>9</v>
      </c>
      <c r="L3" s="79" t="s">
        <v>10</v>
      </c>
      <c r="M3" s="79" t="s">
        <v>11</v>
      </c>
      <c r="N3" s="79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5"/>
      <c r="E4" s="1"/>
      <c r="F4" s="1"/>
      <c r="G4" s="1">
        <v>0</v>
      </c>
      <c r="H4" s="1"/>
      <c r="I4" s="1"/>
      <c r="J4" s="1"/>
      <c r="K4" s="5"/>
      <c r="L4" s="5"/>
      <c r="M4" s="5">
        <v>0.0584</v>
      </c>
      <c r="N4" s="5"/>
      <c r="O4" s="1"/>
      <c r="P4" s="7">
        <f aca="true" t="shared" si="0" ref="P4:P35">SUM(D4:O4)</f>
        <v>0.0584</v>
      </c>
    </row>
    <row r="5" spans="1:16" ht="18.75">
      <c r="A5" s="48" t="s">
        <v>156</v>
      </c>
      <c r="B5" s="472"/>
      <c r="C5" s="50" t="s">
        <v>18</v>
      </c>
      <c r="D5" s="36"/>
      <c r="E5" s="2"/>
      <c r="F5" s="2"/>
      <c r="G5" s="2">
        <v>0</v>
      </c>
      <c r="H5" s="2"/>
      <c r="I5" s="2"/>
      <c r="J5" s="2"/>
      <c r="K5" s="36"/>
      <c r="L5" s="36"/>
      <c r="M5" s="36">
        <v>6.132</v>
      </c>
      <c r="N5" s="36"/>
      <c r="O5" s="2"/>
      <c r="P5" s="8">
        <f t="shared" si="0"/>
        <v>6.132</v>
      </c>
    </row>
    <row r="6" spans="1:16" ht="18.75">
      <c r="A6" s="48" t="s">
        <v>19</v>
      </c>
      <c r="B6" s="49" t="s">
        <v>20</v>
      </c>
      <c r="C6" s="57" t="s">
        <v>16</v>
      </c>
      <c r="D6" s="5"/>
      <c r="E6" s="1"/>
      <c r="F6" s="1"/>
      <c r="G6" s="1">
        <v>0</v>
      </c>
      <c r="H6" s="1"/>
      <c r="I6" s="1"/>
      <c r="J6" s="1"/>
      <c r="K6" s="5"/>
      <c r="L6" s="5"/>
      <c r="M6" s="5"/>
      <c r="N6" s="5"/>
      <c r="O6" s="1"/>
      <c r="P6" s="7">
        <f t="shared" si="0"/>
        <v>0</v>
      </c>
    </row>
    <row r="7" spans="1:16" ht="18.75">
      <c r="A7" s="48" t="s">
        <v>21</v>
      </c>
      <c r="B7" s="50" t="s">
        <v>100</v>
      </c>
      <c r="C7" s="50" t="s">
        <v>18</v>
      </c>
      <c r="D7" s="36"/>
      <c r="E7" s="2"/>
      <c r="F7" s="2"/>
      <c r="G7" s="2">
        <v>0</v>
      </c>
      <c r="H7" s="2"/>
      <c r="I7" s="2"/>
      <c r="J7" s="2"/>
      <c r="K7" s="36"/>
      <c r="L7" s="36"/>
      <c r="M7" s="36"/>
      <c r="N7" s="36"/>
      <c r="O7" s="2"/>
      <c r="P7" s="8">
        <f t="shared" si="0"/>
        <v>0</v>
      </c>
    </row>
    <row r="8" spans="1:16" s="76" customFormat="1" ht="18.75">
      <c r="A8" s="92" t="s">
        <v>23</v>
      </c>
      <c r="B8" s="469" t="s">
        <v>157</v>
      </c>
      <c r="C8" s="63" t="s">
        <v>16</v>
      </c>
      <c r="D8" s="5">
        <f aca="true" t="shared" si="1" ref="D8:G9">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aca="true" t="shared" si="2" ref="H8:J9">H4+H6</f>
        <v>0</v>
      </c>
      <c r="I8" s="5">
        <f t="shared" si="2"/>
        <v>0</v>
      </c>
      <c r="J8" s="5">
        <f t="shared" si="2"/>
        <v>0</v>
      </c>
      <c r="K8" s="5">
        <f aca="true" t="shared" si="3" ref="K8:N9">+K4+K6</f>
        <v>0</v>
      </c>
      <c r="L8" s="5">
        <f t="shared" si="3"/>
        <v>0</v>
      </c>
      <c r="M8" s="5">
        <f t="shared" si="3"/>
        <v>0.0584</v>
      </c>
      <c r="N8" s="5">
        <f t="shared" si="3"/>
        <v>0</v>
      </c>
      <c r="O8" s="5">
        <f>O4+O6</f>
        <v>0</v>
      </c>
      <c r="P8" s="14">
        <f t="shared" si="0"/>
        <v>0.0584</v>
      </c>
    </row>
    <row r="9" spans="1:16" s="76" customFormat="1" ht="18.75">
      <c r="A9" s="87"/>
      <c r="B9" s="470"/>
      <c r="C9" s="88" t="s">
        <v>18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3"/>
        <v>0</v>
      </c>
      <c r="L9" s="36">
        <f t="shared" si="3"/>
        <v>0</v>
      </c>
      <c r="M9" s="36">
        <f t="shared" si="3"/>
        <v>6.132</v>
      </c>
      <c r="N9" s="36">
        <f t="shared" si="3"/>
        <v>0</v>
      </c>
      <c r="O9" s="36">
        <f>O5+O7</f>
        <v>0</v>
      </c>
      <c r="P9" s="89">
        <f t="shared" si="0"/>
        <v>6.132</v>
      </c>
    </row>
    <row r="10" spans="1:16" ht="18.75">
      <c r="A10" s="465" t="s">
        <v>25</v>
      </c>
      <c r="B10" s="466"/>
      <c r="C10" s="57" t="s">
        <v>16</v>
      </c>
      <c r="D10" s="5"/>
      <c r="E10" s="1"/>
      <c r="F10" s="1"/>
      <c r="G10" s="1">
        <v>0</v>
      </c>
      <c r="H10" s="1"/>
      <c r="I10" s="1"/>
      <c r="J10" s="1"/>
      <c r="K10" s="5"/>
      <c r="L10" s="5"/>
      <c r="M10" s="5"/>
      <c r="N10" s="5"/>
      <c r="O10" s="1"/>
      <c r="P10" s="7">
        <f t="shared" si="0"/>
        <v>0</v>
      </c>
    </row>
    <row r="11" spans="1:16" ht="18.75">
      <c r="A11" s="467"/>
      <c r="B11" s="468"/>
      <c r="C11" s="50" t="s">
        <v>18</v>
      </c>
      <c r="D11" s="36"/>
      <c r="E11" s="2"/>
      <c r="F11" s="2"/>
      <c r="G11" s="17">
        <v>0</v>
      </c>
      <c r="H11" s="2"/>
      <c r="I11" s="2"/>
      <c r="J11" s="2"/>
      <c r="K11" s="36"/>
      <c r="L11" s="36"/>
      <c r="M11" s="36"/>
      <c r="N11" s="36"/>
      <c r="O11" s="2"/>
      <c r="P11" s="8">
        <f t="shared" si="0"/>
        <v>0</v>
      </c>
    </row>
    <row r="12" spans="1:16" ht="18.75">
      <c r="A12" s="52"/>
      <c r="B12" s="471" t="s">
        <v>26</v>
      </c>
      <c r="C12" s="57" t="s">
        <v>16</v>
      </c>
      <c r="D12" s="5"/>
      <c r="E12" s="1"/>
      <c r="F12" s="1"/>
      <c r="G12" s="1">
        <v>0</v>
      </c>
      <c r="H12" s="1"/>
      <c r="I12" s="1"/>
      <c r="J12" s="1"/>
      <c r="K12" s="5"/>
      <c r="L12" s="5"/>
      <c r="M12" s="5"/>
      <c r="N12" s="5"/>
      <c r="O12" s="1"/>
      <c r="P12" s="7">
        <f t="shared" si="0"/>
        <v>0</v>
      </c>
    </row>
    <row r="13" spans="1:16" ht="18.75">
      <c r="A13" s="47" t="s">
        <v>0</v>
      </c>
      <c r="B13" s="472"/>
      <c r="C13" s="50" t="s">
        <v>18</v>
      </c>
      <c r="D13" s="36"/>
      <c r="E13" s="2"/>
      <c r="F13" s="206"/>
      <c r="G13" s="17">
        <v>0</v>
      </c>
      <c r="H13" s="2"/>
      <c r="I13" s="2"/>
      <c r="J13" s="2"/>
      <c r="K13" s="36"/>
      <c r="L13" s="36"/>
      <c r="M13" s="36"/>
      <c r="N13" s="36"/>
      <c r="O13" s="2"/>
      <c r="P13" s="8">
        <f t="shared" si="0"/>
        <v>0</v>
      </c>
    </row>
    <row r="14" spans="1:16" ht="18.75">
      <c r="A14" s="48" t="s">
        <v>27</v>
      </c>
      <c r="B14" s="471" t="s">
        <v>28</v>
      </c>
      <c r="C14" s="57" t="s">
        <v>16</v>
      </c>
      <c r="D14" s="5"/>
      <c r="E14" s="1"/>
      <c r="F14" s="1"/>
      <c r="G14" s="1">
        <v>0</v>
      </c>
      <c r="H14" s="1"/>
      <c r="I14" s="1"/>
      <c r="J14" s="1"/>
      <c r="K14" s="5"/>
      <c r="L14" s="5"/>
      <c r="M14" s="5"/>
      <c r="N14" s="5">
        <v>0.0133</v>
      </c>
      <c r="O14" s="1"/>
      <c r="P14" s="7">
        <f t="shared" si="0"/>
        <v>0.0133</v>
      </c>
    </row>
    <row r="15" spans="1:16" ht="18.75">
      <c r="A15" s="48" t="s">
        <v>0</v>
      </c>
      <c r="B15" s="472"/>
      <c r="C15" s="50" t="s">
        <v>18</v>
      </c>
      <c r="D15" s="36"/>
      <c r="E15" s="2"/>
      <c r="F15" s="2"/>
      <c r="G15" s="17">
        <v>0</v>
      </c>
      <c r="H15" s="2"/>
      <c r="I15" s="2"/>
      <c r="J15" s="2"/>
      <c r="K15" s="36"/>
      <c r="L15" s="36"/>
      <c r="M15" s="36"/>
      <c r="N15" s="36">
        <v>5.586</v>
      </c>
      <c r="O15" s="2"/>
      <c r="P15" s="8">
        <f t="shared" si="0"/>
        <v>5.586</v>
      </c>
    </row>
    <row r="16" spans="1:16" ht="18.75">
      <c r="A16" s="48" t="s">
        <v>29</v>
      </c>
      <c r="B16" s="471" t="s">
        <v>30</v>
      </c>
      <c r="C16" s="57" t="s">
        <v>16</v>
      </c>
      <c r="D16" s="5"/>
      <c r="E16" s="1"/>
      <c r="F16" s="1"/>
      <c r="G16" s="1">
        <v>0</v>
      </c>
      <c r="H16" s="1"/>
      <c r="I16" s="1"/>
      <c r="J16" s="1"/>
      <c r="K16" s="5"/>
      <c r="L16" s="5"/>
      <c r="M16" s="5"/>
      <c r="N16" s="5"/>
      <c r="O16" s="1"/>
      <c r="P16" s="7">
        <f t="shared" si="0"/>
        <v>0</v>
      </c>
    </row>
    <row r="17" spans="1:16" ht="18.75">
      <c r="A17" s="48"/>
      <c r="B17" s="472"/>
      <c r="C17" s="50" t="s">
        <v>18</v>
      </c>
      <c r="D17" s="36"/>
      <c r="E17" s="2"/>
      <c r="F17" s="2"/>
      <c r="G17" s="17">
        <v>0</v>
      </c>
      <c r="H17" s="2"/>
      <c r="I17" s="2"/>
      <c r="J17" s="2"/>
      <c r="K17" s="36"/>
      <c r="L17" s="36"/>
      <c r="M17" s="36"/>
      <c r="N17" s="36"/>
      <c r="O17" s="2"/>
      <c r="P17" s="8">
        <f t="shared" si="0"/>
        <v>0</v>
      </c>
    </row>
    <row r="18" spans="1:16" ht="18.75">
      <c r="A18" s="48" t="s">
        <v>31</v>
      </c>
      <c r="B18" s="49" t="s">
        <v>104</v>
      </c>
      <c r="C18" s="57" t="s">
        <v>16</v>
      </c>
      <c r="D18" s="5"/>
      <c r="E18" s="1"/>
      <c r="F18" s="1"/>
      <c r="G18" s="1">
        <v>0</v>
      </c>
      <c r="H18" s="1"/>
      <c r="I18" s="1"/>
      <c r="J18" s="1"/>
      <c r="K18" s="5"/>
      <c r="L18" s="5"/>
      <c r="M18" s="5"/>
      <c r="N18" s="5"/>
      <c r="O18" s="1"/>
      <c r="P18" s="7">
        <f t="shared" si="0"/>
        <v>0</v>
      </c>
    </row>
    <row r="19" spans="1:16" ht="18.75">
      <c r="A19" s="48"/>
      <c r="B19" s="50" t="s">
        <v>105</v>
      </c>
      <c r="C19" s="50" t="s">
        <v>18</v>
      </c>
      <c r="D19" s="36"/>
      <c r="E19" s="2"/>
      <c r="F19" s="2"/>
      <c r="G19" s="17">
        <v>0</v>
      </c>
      <c r="H19" s="2"/>
      <c r="I19" s="2"/>
      <c r="J19" s="2"/>
      <c r="K19" s="36"/>
      <c r="L19" s="36"/>
      <c r="M19" s="36"/>
      <c r="N19" s="36"/>
      <c r="O19" s="2"/>
      <c r="P19" s="8">
        <f t="shared" si="0"/>
        <v>0</v>
      </c>
    </row>
    <row r="20" spans="1:16" ht="18.75">
      <c r="A20" s="48" t="s">
        <v>23</v>
      </c>
      <c r="B20" s="471" t="s">
        <v>32</v>
      </c>
      <c r="C20" s="57" t="s">
        <v>16</v>
      </c>
      <c r="D20" s="5"/>
      <c r="E20" s="1"/>
      <c r="F20" s="1"/>
      <c r="G20" s="1">
        <v>0</v>
      </c>
      <c r="H20" s="1"/>
      <c r="I20" s="1"/>
      <c r="J20" s="1"/>
      <c r="K20" s="5"/>
      <c r="L20" s="5"/>
      <c r="M20" s="5"/>
      <c r="N20" s="5"/>
      <c r="O20" s="1"/>
      <c r="P20" s="7">
        <f t="shared" si="0"/>
        <v>0</v>
      </c>
    </row>
    <row r="21" spans="1:16" ht="18.75">
      <c r="A21" s="48"/>
      <c r="B21" s="472"/>
      <c r="C21" s="50" t="s">
        <v>18</v>
      </c>
      <c r="D21" s="36"/>
      <c r="E21" s="2"/>
      <c r="F21" s="2"/>
      <c r="G21" s="17">
        <v>0</v>
      </c>
      <c r="H21" s="2"/>
      <c r="I21" s="2"/>
      <c r="J21" s="2"/>
      <c r="K21" s="36"/>
      <c r="L21" s="36"/>
      <c r="M21" s="36"/>
      <c r="N21" s="36"/>
      <c r="O21" s="2"/>
      <c r="P21" s="8">
        <f t="shared" si="0"/>
        <v>0</v>
      </c>
    </row>
    <row r="22" spans="1:16" s="76" customFormat="1" ht="18.75">
      <c r="A22" s="92"/>
      <c r="B22" s="469" t="s">
        <v>158</v>
      </c>
      <c r="C22" s="63" t="s">
        <v>16</v>
      </c>
      <c r="D22" s="5">
        <f aca="true" t="shared" si="4" ref="D22:G23">D12+D14+D16+D18+D20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aca="true" t="shared" si="5" ref="H22:J23">H12+H14+H16+H18+H20</f>
        <v>0</v>
      </c>
      <c r="I22" s="5">
        <f t="shared" si="5"/>
        <v>0</v>
      </c>
      <c r="J22" s="5">
        <f t="shared" si="5"/>
        <v>0</v>
      </c>
      <c r="K22" s="5">
        <f aca="true" t="shared" si="6" ref="K22:N23">+K12+K14+K16+K18+K20</f>
        <v>0</v>
      </c>
      <c r="L22" s="5">
        <f t="shared" si="6"/>
        <v>0</v>
      </c>
      <c r="M22" s="5">
        <f t="shared" si="6"/>
        <v>0</v>
      </c>
      <c r="N22" s="5">
        <f t="shared" si="6"/>
        <v>0.0133</v>
      </c>
      <c r="O22" s="5">
        <f>O12+O14+O16+O18+O20</f>
        <v>0</v>
      </c>
      <c r="P22" s="14">
        <f t="shared" si="0"/>
        <v>0.0133</v>
      </c>
    </row>
    <row r="23" spans="1:16" s="76" customFormat="1" ht="18.75">
      <c r="A23" s="93"/>
      <c r="B23" s="470"/>
      <c r="C23" s="88" t="s">
        <v>18</v>
      </c>
      <c r="D23" s="36">
        <f t="shared" si="4"/>
        <v>0</v>
      </c>
      <c r="E23" s="36">
        <f t="shared" si="4"/>
        <v>0</v>
      </c>
      <c r="F23" s="36">
        <f t="shared" si="4"/>
        <v>0</v>
      </c>
      <c r="G23" s="36">
        <f t="shared" si="4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6"/>
        <v>0</v>
      </c>
      <c r="L23" s="36">
        <f t="shared" si="6"/>
        <v>0</v>
      </c>
      <c r="M23" s="36">
        <f t="shared" si="6"/>
        <v>0</v>
      </c>
      <c r="N23" s="36">
        <f t="shared" si="6"/>
        <v>5.586</v>
      </c>
      <c r="O23" s="36">
        <f>O13+O15+O17+O19+O21</f>
        <v>0</v>
      </c>
      <c r="P23" s="89">
        <f t="shared" si="0"/>
        <v>5.586</v>
      </c>
    </row>
    <row r="24" spans="1:16" ht="18.75">
      <c r="A24" s="48" t="s">
        <v>0</v>
      </c>
      <c r="B24" s="471" t="s">
        <v>33</v>
      </c>
      <c r="C24" s="57" t="s">
        <v>16</v>
      </c>
      <c r="D24" s="5"/>
      <c r="E24" s="1"/>
      <c r="F24" s="1"/>
      <c r="G24" s="1">
        <v>0</v>
      </c>
      <c r="H24" s="1"/>
      <c r="I24" s="1"/>
      <c r="J24" s="1"/>
      <c r="K24" s="5"/>
      <c r="L24" s="5"/>
      <c r="M24" s="5"/>
      <c r="N24" s="5"/>
      <c r="O24" s="1"/>
      <c r="P24" s="7">
        <f t="shared" si="0"/>
        <v>0</v>
      </c>
    </row>
    <row r="25" spans="1:16" ht="18.75">
      <c r="A25" s="48" t="s">
        <v>34</v>
      </c>
      <c r="B25" s="472"/>
      <c r="C25" s="50" t="s">
        <v>18</v>
      </c>
      <c r="D25" s="36"/>
      <c r="E25" s="2"/>
      <c r="F25" s="2"/>
      <c r="G25" s="17">
        <v>0</v>
      </c>
      <c r="H25" s="2"/>
      <c r="I25" s="2"/>
      <c r="J25" s="2"/>
      <c r="K25" s="36"/>
      <c r="L25" s="36"/>
      <c r="M25" s="36"/>
      <c r="N25" s="36"/>
      <c r="O25" s="2"/>
      <c r="P25" s="8">
        <f t="shared" si="0"/>
        <v>0</v>
      </c>
    </row>
    <row r="26" spans="1:16" ht="18.75">
      <c r="A26" s="48" t="s">
        <v>35</v>
      </c>
      <c r="B26" s="49" t="s">
        <v>20</v>
      </c>
      <c r="C26" s="57" t="s">
        <v>16</v>
      </c>
      <c r="D26" s="5"/>
      <c r="E26" s="1"/>
      <c r="F26" s="1"/>
      <c r="G26" s="1">
        <v>0</v>
      </c>
      <c r="H26" s="1"/>
      <c r="I26" s="1"/>
      <c r="J26" s="1"/>
      <c r="K26" s="5"/>
      <c r="L26" s="5"/>
      <c r="M26" s="5"/>
      <c r="N26" s="5"/>
      <c r="O26" s="1"/>
      <c r="P26" s="7">
        <f t="shared" si="0"/>
        <v>0</v>
      </c>
    </row>
    <row r="27" spans="1:16" ht="18.75">
      <c r="A27" s="48" t="s">
        <v>36</v>
      </c>
      <c r="B27" s="50" t="s">
        <v>144</v>
      </c>
      <c r="C27" s="50" t="s">
        <v>18</v>
      </c>
      <c r="D27" s="36"/>
      <c r="E27" s="2"/>
      <c r="F27" s="2"/>
      <c r="G27" s="17">
        <v>0</v>
      </c>
      <c r="H27" s="2"/>
      <c r="I27" s="2"/>
      <c r="J27" s="2"/>
      <c r="K27" s="36"/>
      <c r="L27" s="36"/>
      <c r="M27" s="36"/>
      <c r="N27" s="36"/>
      <c r="O27" s="2"/>
      <c r="P27" s="8">
        <f t="shared" si="0"/>
        <v>0</v>
      </c>
    </row>
    <row r="28" spans="1:16" s="76" customFormat="1" ht="18.75">
      <c r="A28" s="92" t="s">
        <v>23</v>
      </c>
      <c r="B28" s="469" t="s">
        <v>157</v>
      </c>
      <c r="C28" s="63" t="s">
        <v>16</v>
      </c>
      <c r="D28" s="5">
        <f aca="true" t="shared" si="7" ref="D28:H29">D24+D26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>I24+I26</f>
        <v>0</v>
      </c>
      <c r="J28" s="5">
        <f>J24+J26</f>
        <v>0</v>
      </c>
      <c r="K28" s="5">
        <f aca="true" t="shared" si="8" ref="K28:N29">+K24+K26</f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>O24+O26</f>
        <v>0</v>
      </c>
      <c r="P28" s="14">
        <f t="shared" si="0"/>
        <v>0</v>
      </c>
    </row>
    <row r="29" spans="1:16" s="76" customFormat="1" ht="18.75">
      <c r="A29" s="93"/>
      <c r="B29" s="470"/>
      <c r="C29" s="88" t="s">
        <v>18</v>
      </c>
      <c r="D29" s="36">
        <f t="shared" si="7"/>
        <v>0</v>
      </c>
      <c r="E29" s="36">
        <f t="shared" si="7"/>
        <v>0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>I25+I27</f>
        <v>0</v>
      </c>
      <c r="J29" s="36">
        <f>J25+J27</f>
        <v>0</v>
      </c>
      <c r="K29" s="36">
        <f t="shared" si="8"/>
        <v>0</v>
      </c>
      <c r="L29" s="36">
        <f t="shared" si="8"/>
        <v>0</v>
      </c>
      <c r="M29" s="36">
        <f t="shared" si="8"/>
        <v>0</v>
      </c>
      <c r="N29" s="36">
        <f t="shared" si="8"/>
        <v>0</v>
      </c>
      <c r="O29" s="36">
        <f>O25+O27</f>
        <v>0</v>
      </c>
      <c r="P29" s="89">
        <f t="shared" si="0"/>
        <v>0</v>
      </c>
    </row>
    <row r="30" spans="1:16" ht="18.75">
      <c r="A30" s="48" t="s">
        <v>0</v>
      </c>
      <c r="B30" s="471" t="s">
        <v>37</v>
      </c>
      <c r="C30" s="57"/>
      <c r="D30" s="5"/>
      <c r="E30" s="1">
        <v>3.6211</v>
      </c>
      <c r="F30" s="1">
        <v>0.0513</v>
      </c>
      <c r="G30" s="1">
        <v>0</v>
      </c>
      <c r="H30" s="1"/>
      <c r="I30" s="1"/>
      <c r="J30" s="1"/>
      <c r="K30" s="5"/>
      <c r="L30" s="5"/>
      <c r="M30" s="5"/>
      <c r="N30" s="5"/>
      <c r="O30" s="1">
        <v>0.1305</v>
      </c>
      <c r="P30" s="7">
        <f t="shared" si="0"/>
        <v>3.8029</v>
      </c>
    </row>
    <row r="31" spans="1:16" ht="18.75">
      <c r="A31" s="48" t="s">
        <v>38</v>
      </c>
      <c r="B31" s="472"/>
      <c r="C31" s="50"/>
      <c r="D31" s="36"/>
      <c r="E31" s="2">
        <v>727.077</v>
      </c>
      <c r="F31" s="2">
        <v>19.79</v>
      </c>
      <c r="G31" s="17">
        <v>0</v>
      </c>
      <c r="H31" s="2"/>
      <c r="I31" s="2"/>
      <c r="J31" s="2"/>
      <c r="K31" s="36"/>
      <c r="L31" s="36"/>
      <c r="M31" s="36"/>
      <c r="N31" s="36"/>
      <c r="O31" s="2">
        <v>77.935</v>
      </c>
      <c r="P31" s="8">
        <f t="shared" si="0"/>
        <v>824.8019999999999</v>
      </c>
    </row>
    <row r="32" spans="1:16" ht="18.75">
      <c r="A32" s="48" t="s">
        <v>0</v>
      </c>
      <c r="B32" s="471" t="s">
        <v>39</v>
      </c>
      <c r="C32" s="57" t="s">
        <v>16</v>
      </c>
      <c r="D32" s="5">
        <v>4.6338</v>
      </c>
      <c r="E32" s="1">
        <v>0.0011</v>
      </c>
      <c r="F32" s="1"/>
      <c r="G32" s="1">
        <v>0</v>
      </c>
      <c r="H32" s="1"/>
      <c r="I32" s="1"/>
      <c r="J32" s="1"/>
      <c r="K32" s="5"/>
      <c r="L32" s="5"/>
      <c r="M32" s="5"/>
      <c r="N32" s="5"/>
      <c r="O32" s="1"/>
      <c r="P32" s="7">
        <f t="shared" si="0"/>
        <v>4.6349</v>
      </c>
    </row>
    <row r="33" spans="1:16" ht="18.75">
      <c r="A33" s="48" t="s">
        <v>40</v>
      </c>
      <c r="B33" s="472"/>
      <c r="C33" s="50" t="s">
        <v>18</v>
      </c>
      <c r="D33" s="36">
        <v>1049.716</v>
      </c>
      <c r="E33" s="2">
        <v>0.173</v>
      </c>
      <c r="F33" s="2"/>
      <c r="G33" s="17">
        <v>0</v>
      </c>
      <c r="H33" s="2"/>
      <c r="I33" s="2"/>
      <c r="J33" s="2"/>
      <c r="K33" s="36"/>
      <c r="L33" s="36"/>
      <c r="M33" s="36"/>
      <c r="N33" s="36"/>
      <c r="O33" s="2"/>
      <c r="P33" s="8">
        <f t="shared" si="0"/>
        <v>1049.889</v>
      </c>
    </row>
    <row r="34" spans="1:16" ht="18.75">
      <c r="A34" s="48"/>
      <c r="B34" s="49" t="s">
        <v>20</v>
      </c>
      <c r="C34" s="57" t="s">
        <v>16</v>
      </c>
      <c r="D34" s="5">
        <v>0.0058</v>
      </c>
      <c r="E34" s="1"/>
      <c r="F34" s="1"/>
      <c r="G34" s="1">
        <v>0</v>
      </c>
      <c r="H34" s="1"/>
      <c r="I34" s="1"/>
      <c r="J34" s="1"/>
      <c r="K34" s="5"/>
      <c r="L34" s="5"/>
      <c r="M34" s="5"/>
      <c r="N34" s="5"/>
      <c r="O34" s="1"/>
      <c r="P34" s="7">
        <f t="shared" si="0"/>
        <v>0.0058</v>
      </c>
    </row>
    <row r="35" spans="1:16" ht="18.75">
      <c r="A35" s="48" t="s">
        <v>23</v>
      </c>
      <c r="B35" s="50" t="s">
        <v>107</v>
      </c>
      <c r="C35" s="50" t="s">
        <v>18</v>
      </c>
      <c r="D35" s="36">
        <v>0.183</v>
      </c>
      <c r="E35" s="2"/>
      <c r="F35" s="206"/>
      <c r="G35" s="17">
        <v>0</v>
      </c>
      <c r="H35" s="2"/>
      <c r="I35" s="2"/>
      <c r="J35" s="2"/>
      <c r="K35" s="36"/>
      <c r="L35" s="36"/>
      <c r="M35" s="36"/>
      <c r="N35" s="36"/>
      <c r="O35" s="2"/>
      <c r="P35" s="8">
        <f t="shared" si="0"/>
        <v>0.183</v>
      </c>
    </row>
    <row r="36" spans="1:16" s="76" customFormat="1" ht="18.75">
      <c r="A36" s="60"/>
      <c r="B36" s="469" t="s">
        <v>157</v>
      </c>
      <c r="C36" s="63" t="s">
        <v>16</v>
      </c>
      <c r="D36" s="5">
        <f aca="true" t="shared" si="9" ref="D36:G37">D30+D32+D34</f>
        <v>4.6396</v>
      </c>
      <c r="E36" s="5">
        <f t="shared" si="9"/>
        <v>3.6222000000000003</v>
      </c>
      <c r="F36" s="5">
        <f t="shared" si="9"/>
        <v>0.0513</v>
      </c>
      <c r="G36" s="5">
        <f>G30+G32+G34</f>
        <v>0</v>
      </c>
      <c r="H36" s="5">
        <f>H30+H32+H34</f>
        <v>0</v>
      </c>
      <c r="I36" s="5">
        <f>I30+I32+I34</f>
        <v>0</v>
      </c>
      <c r="J36" s="5">
        <f>J30+J32+J34</f>
        <v>0</v>
      </c>
      <c r="K36" s="5">
        <f aca="true" t="shared" si="10" ref="K36:N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>O30+O32+O34</f>
        <v>0.1305</v>
      </c>
      <c r="P36" s="14">
        <f aca="true" t="shared" si="11" ref="P36:P67">SUM(D36:O36)</f>
        <v>8.4436</v>
      </c>
    </row>
    <row r="37" spans="1:16" s="76" customFormat="1" ht="18.75">
      <c r="A37" s="87"/>
      <c r="B37" s="470"/>
      <c r="C37" s="88" t="s">
        <v>18</v>
      </c>
      <c r="D37" s="36">
        <f t="shared" si="9"/>
        <v>1049.899</v>
      </c>
      <c r="E37" s="36">
        <f t="shared" si="9"/>
        <v>727.25</v>
      </c>
      <c r="F37" s="36">
        <f t="shared" si="9"/>
        <v>19.79</v>
      </c>
      <c r="G37" s="36">
        <f t="shared" si="9"/>
        <v>0</v>
      </c>
      <c r="H37" s="36">
        <f>H31+H33+H35</f>
        <v>0</v>
      </c>
      <c r="I37" s="36">
        <f>I31+I33+I35</f>
        <v>0</v>
      </c>
      <c r="J37" s="36">
        <f>J31+J33+J35</f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6">
        <f>O31+O33+O35</f>
        <v>77.935</v>
      </c>
      <c r="P37" s="89">
        <f t="shared" si="11"/>
        <v>1874.8739999999998</v>
      </c>
    </row>
    <row r="38" spans="1:16" ht="18.75">
      <c r="A38" s="465" t="s">
        <v>41</v>
      </c>
      <c r="B38" s="466"/>
      <c r="C38" s="57" t="s">
        <v>16</v>
      </c>
      <c r="D38" s="5"/>
      <c r="E38" s="1"/>
      <c r="F38" s="1"/>
      <c r="G38" s="1">
        <v>0</v>
      </c>
      <c r="H38" s="1"/>
      <c r="I38" s="1"/>
      <c r="J38" s="1">
        <v>0.0064</v>
      </c>
      <c r="K38" s="5">
        <v>0.0037</v>
      </c>
      <c r="L38" s="5">
        <v>0.0395</v>
      </c>
      <c r="M38" s="5">
        <v>0.0584</v>
      </c>
      <c r="N38" s="5">
        <v>0.0891</v>
      </c>
      <c r="O38" s="1">
        <v>0.018</v>
      </c>
      <c r="P38" s="7">
        <f t="shared" si="11"/>
        <v>0.21509999999999999</v>
      </c>
    </row>
    <row r="39" spans="1:16" ht="18.75">
      <c r="A39" s="467"/>
      <c r="B39" s="468"/>
      <c r="C39" s="50" t="s">
        <v>18</v>
      </c>
      <c r="D39" s="36"/>
      <c r="E39" s="2"/>
      <c r="F39" s="2"/>
      <c r="G39" s="17">
        <v>0</v>
      </c>
      <c r="H39" s="2"/>
      <c r="I39" s="2"/>
      <c r="J39" s="2">
        <v>1.344</v>
      </c>
      <c r="K39" s="36">
        <v>0.777</v>
      </c>
      <c r="L39" s="36">
        <v>11.828</v>
      </c>
      <c r="M39" s="36">
        <v>13.151</v>
      </c>
      <c r="N39" s="36">
        <v>18.711</v>
      </c>
      <c r="O39" s="2">
        <v>4.925</v>
      </c>
      <c r="P39" s="8">
        <f t="shared" si="11"/>
        <v>50.736</v>
      </c>
    </row>
    <row r="40" spans="1:16" ht="18.75">
      <c r="A40" s="465" t="s">
        <v>42</v>
      </c>
      <c r="B40" s="466"/>
      <c r="C40" s="57" t="s">
        <v>16</v>
      </c>
      <c r="D40" s="5"/>
      <c r="E40" s="1"/>
      <c r="F40" s="1"/>
      <c r="G40" s="1">
        <v>0</v>
      </c>
      <c r="H40" s="1"/>
      <c r="I40" s="1"/>
      <c r="J40" s="1">
        <v>0.0035</v>
      </c>
      <c r="K40" s="5">
        <v>0.1135</v>
      </c>
      <c r="L40" s="5">
        <v>0.088</v>
      </c>
      <c r="M40" s="5">
        <v>0.2823</v>
      </c>
      <c r="N40" s="5">
        <v>1.4998</v>
      </c>
      <c r="O40" s="1">
        <v>0.2155</v>
      </c>
      <c r="P40" s="7">
        <f t="shared" si="11"/>
        <v>2.2026</v>
      </c>
    </row>
    <row r="41" spans="1:16" ht="18.75">
      <c r="A41" s="467"/>
      <c r="B41" s="468"/>
      <c r="C41" s="50" t="s">
        <v>18</v>
      </c>
      <c r="D41" s="36"/>
      <c r="E41" s="2"/>
      <c r="F41" s="2"/>
      <c r="G41" s="17">
        <v>0</v>
      </c>
      <c r="H41" s="2"/>
      <c r="I41" s="2"/>
      <c r="J41" s="2">
        <v>1.838</v>
      </c>
      <c r="K41" s="36">
        <v>8.342</v>
      </c>
      <c r="L41" s="36">
        <v>12.805</v>
      </c>
      <c r="M41" s="36">
        <v>44.563</v>
      </c>
      <c r="N41" s="36">
        <v>157.498</v>
      </c>
      <c r="O41" s="2">
        <v>16.04</v>
      </c>
      <c r="P41" s="8">
        <f t="shared" si="11"/>
        <v>241.08599999999998</v>
      </c>
    </row>
    <row r="42" spans="1:16" ht="18.75">
      <c r="A42" s="465" t="s">
        <v>43</v>
      </c>
      <c r="B42" s="466"/>
      <c r="C42" s="57" t="s">
        <v>16</v>
      </c>
      <c r="D42" s="5"/>
      <c r="E42" s="1"/>
      <c r="F42" s="1"/>
      <c r="G42" s="1">
        <v>0</v>
      </c>
      <c r="H42" s="1"/>
      <c r="I42" s="1"/>
      <c r="J42" s="1"/>
      <c r="K42" s="5"/>
      <c r="L42" s="5"/>
      <c r="M42" s="5"/>
      <c r="N42" s="5"/>
      <c r="O42" s="1"/>
      <c r="P42" s="7">
        <f t="shared" si="11"/>
        <v>0</v>
      </c>
    </row>
    <row r="43" spans="1:16" ht="18.75">
      <c r="A43" s="467"/>
      <c r="B43" s="468"/>
      <c r="C43" s="50" t="s">
        <v>18</v>
      </c>
      <c r="D43" s="36"/>
      <c r="E43" s="2"/>
      <c r="F43" s="2"/>
      <c r="G43" s="17">
        <v>0</v>
      </c>
      <c r="H43" s="2"/>
      <c r="I43" s="2"/>
      <c r="J43" s="2"/>
      <c r="K43" s="36"/>
      <c r="L43" s="36"/>
      <c r="M43" s="36"/>
      <c r="N43" s="36"/>
      <c r="O43" s="2"/>
      <c r="P43" s="8">
        <f t="shared" si="11"/>
        <v>0</v>
      </c>
    </row>
    <row r="44" spans="1:16" ht="18.75">
      <c r="A44" s="465" t="s">
        <v>44</v>
      </c>
      <c r="B44" s="466"/>
      <c r="C44" s="57" t="s">
        <v>16</v>
      </c>
      <c r="D44" s="5"/>
      <c r="E44" s="1"/>
      <c r="F44" s="1"/>
      <c r="G44" s="1">
        <v>0</v>
      </c>
      <c r="H44" s="1"/>
      <c r="I44" s="1"/>
      <c r="J44" s="1"/>
      <c r="K44" s="5"/>
      <c r="L44" s="5"/>
      <c r="M44" s="5"/>
      <c r="N44" s="5"/>
      <c r="O44" s="1"/>
      <c r="P44" s="7">
        <f t="shared" si="11"/>
        <v>0</v>
      </c>
    </row>
    <row r="45" spans="1:16" ht="18.75">
      <c r="A45" s="467"/>
      <c r="B45" s="468"/>
      <c r="C45" s="50" t="s">
        <v>18</v>
      </c>
      <c r="D45" s="36"/>
      <c r="E45" s="2"/>
      <c r="F45" s="2"/>
      <c r="G45" s="17">
        <v>0</v>
      </c>
      <c r="H45" s="2"/>
      <c r="I45" s="2"/>
      <c r="J45" s="2"/>
      <c r="K45" s="36"/>
      <c r="L45" s="36"/>
      <c r="M45" s="36"/>
      <c r="N45" s="36"/>
      <c r="O45" s="2"/>
      <c r="P45" s="8">
        <f t="shared" si="11"/>
        <v>0</v>
      </c>
    </row>
    <row r="46" spans="1:16" ht="18.75">
      <c r="A46" s="465" t="s">
        <v>45</v>
      </c>
      <c r="B46" s="466"/>
      <c r="C46" s="57" t="s">
        <v>16</v>
      </c>
      <c r="D46" s="5"/>
      <c r="E46" s="1"/>
      <c r="F46" s="1"/>
      <c r="G46" s="1">
        <v>0</v>
      </c>
      <c r="H46" s="1"/>
      <c r="I46" s="1"/>
      <c r="J46" s="1"/>
      <c r="K46" s="5"/>
      <c r="L46" s="5"/>
      <c r="M46" s="5"/>
      <c r="N46" s="5"/>
      <c r="O46" s="1"/>
      <c r="P46" s="7">
        <f t="shared" si="11"/>
        <v>0</v>
      </c>
    </row>
    <row r="47" spans="1:16" ht="18.75">
      <c r="A47" s="467"/>
      <c r="B47" s="468"/>
      <c r="C47" s="50" t="s">
        <v>18</v>
      </c>
      <c r="D47" s="36"/>
      <c r="E47" s="2"/>
      <c r="F47" s="2"/>
      <c r="G47" s="17">
        <v>0</v>
      </c>
      <c r="H47" s="2"/>
      <c r="I47" s="2"/>
      <c r="J47" s="2"/>
      <c r="K47" s="36"/>
      <c r="L47" s="36"/>
      <c r="M47" s="36"/>
      <c r="N47" s="36"/>
      <c r="O47" s="2"/>
      <c r="P47" s="8">
        <f t="shared" si="11"/>
        <v>0</v>
      </c>
    </row>
    <row r="48" spans="1:16" ht="18.75">
      <c r="A48" s="465" t="s">
        <v>46</v>
      </c>
      <c r="B48" s="466"/>
      <c r="C48" s="57" t="s">
        <v>16</v>
      </c>
      <c r="D48" s="5">
        <v>0.0041</v>
      </c>
      <c r="E48" s="1"/>
      <c r="F48" s="1"/>
      <c r="G48" s="1">
        <v>0</v>
      </c>
      <c r="H48" s="1"/>
      <c r="I48" s="1">
        <v>0.0746</v>
      </c>
      <c r="J48" s="1">
        <v>0.0101</v>
      </c>
      <c r="K48" s="5"/>
      <c r="L48" s="5">
        <v>0.1659</v>
      </c>
      <c r="M48" s="5">
        <v>2.4925</v>
      </c>
      <c r="N48" s="5">
        <v>10.4414</v>
      </c>
      <c r="O48" s="1">
        <v>5.4992</v>
      </c>
      <c r="P48" s="7">
        <f t="shared" si="11"/>
        <v>18.687800000000003</v>
      </c>
    </row>
    <row r="49" spans="1:16" ht="18.75">
      <c r="A49" s="467"/>
      <c r="B49" s="468"/>
      <c r="C49" s="50" t="s">
        <v>18</v>
      </c>
      <c r="D49" s="36">
        <v>1.502</v>
      </c>
      <c r="E49" s="2"/>
      <c r="F49" s="2"/>
      <c r="G49" s="17">
        <v>0</v>
      </c>
      <c r="H49" s="2"/>
      <c r="I49" s="2">
        <v>29.934</v>
      </c>
      <c r="J49" s="2">
        <v>3.807</v>
      </c>
      <c r="K49" s="36"/>
      <c r="L49" s="36">
        <v>103.037</v>
      </c>
      <c r="M49" s="36">
        <v>2199.912</v>
      </c>
      <c r="N49" s="36">
        <v>6452.861</v>
      </c>
      <c r="O49" s="2">
        <v>3495.32</v>
      </c>
      <c r="P49" s="8">
        <f t="shared" si="11"/>
        <v>12286.373</v>
      </c>
    </row>
    <row r="50" spans="1:16" ht="18.75">
      <c r="A50" s="465" t="s">
        <v>47</v>
      </c>
      <c r="B50" s="466"/>
      <c r="C50" s="57" t="s">
        <v>16</v>
      </c>
      <c r="D50" s="5"/>
      <c r="E50" s="1"/>
      <c r="F50" s="1"/>
      <c r="G50" s="1">
        <v>0</v>
      </c>
      <c r="H50" s="1"/>
      <c r="I50" s="1"/>
      <c r="J50" s="1"/>
      <c r="K50" s="5"/>
      <c r="L50" s="5"/>
      <c r="M50" s="5"/>
      <c r="N50" s="5"/>
      <c r="O50" s="1"/>
      <c r="P50" s="7">
        <f t="shared" si="11"/>
        <v>0</v>
      </c>
    </row>
    <row r="51" spans="1:16" ht="18.75">
      <c r="A51" s="467"/>
      <c r="B51" s="468"/>
      <c r="C51" s="50" t="s">
        <v>18</v>
      </c>
      <c r="D51" s="36"/>
      <c r="E51" s="2"/>
      <c r="F51" s="2"/>
      <c r="G51" s="17">
        <v>0</v>
      </c>
      <c r="H51" s="2"/>
      <c r="I51" s="2"/>
      <c r="J51" s="2"/>
      <c r="K51" s="36"/>
      <c r="L51" s="36"/>
      <c r="M51" s="36"/>
      <c r="N51" s="36"/>
      <c r="O51" s="2"/>
      <c r="P51" s="8">
        <f t="shared" si="11"/>
        <v>0</v>
      </c>
    </row>
    <row r="52" spans="1:16" ht="18.75">
      <c r="A52" s="465" t="s">
        <v>48</v>
      </c>
      <c r="B52" s="466"/>
      <c r="C52" s="57" t="s">
        <v>16</v>
      </c>
      <c r="D52" s="5"/>
      <c r="E52" s="1"/>
      <c r="F52" s="1"/>
      <c r="G52" s="1">
        <v>0</v>
      </c>
      <c r="H52" s="1"/>
      <c r="I52" s="1">
        <v>0.009</v>
      </c>
      <c r="J52" s="1"/>
      <c r="K52" s="5"/>
      <c r="L52" s="5"/>
      <c r="M52" s="5">
        <v>0.0577</v>
      </c>
      <c r="N52" s="5"/>
      <c r="O52" s="1"/>
      <c r="P52" s="7">
        <f t="shared" si="11"/>
        <v>0.0667</v>
      </c>
    </row>
    <row r="53" spans="1:16" ht="18.75">
      <c r="A53" s="467"/>
      <c r="B53" s="468"/>
      <c r="C53" s="50" t="s">
        <v>18</v>
      </c>
      <c r="D53" s="36"/>
      <c r="E53" s="2"/>
      <c r="F53" s="206"/>
      <c r="G53" s="17">
        <v>0</v>
      </c>
      <c r="H53" s="2"/>
      <c r="I53" s="2">
        <v>2.31</v>
      </c>
      <c r="J53" s="2"/>
      <c r="K53" s="36"/>
      <c r="L53" s="36"/>
      <c r="M53" s="36">
        <v>26.618</v>
      </c>
      <c r="N53" s="36"/>
      <c r="O53" s="2"/>
      <c r="P53" s="8">
        <f t="shared" si="11"/>
        <v>28.927999999999997</v>
      </c>
    </row>
    <row r="54" spans="1:16" ht="18.75">
      <c r="A54" s="47" t="s">
        <v>0</v>
      </c>
      <c r="B54" s="471" t="s">
        <v>116</v>
      </c>
      <c r="C54" s="57" t="s">
        <v>16</v>
      </c>
      <c r="D54" s="5"/>
      <c r="E54" s="1"/>
      <c r="F54" s="1"/>
      <c r="G54" s="1">
        <v>0</v>
      </c>
      <c r="H54" s="1"/>
      <c r="I54" s="1">
        <v>0.4859</v>
      </c>
      <c r="J54" s="1">
        <v>0.0406</v>
      </c>
      <c r="K54" s="5">
        <v>0.0172</v>
      </c>
      <c r="L54" s="5">
        <v>0.0122</v>
      </c>
      <c r="M54" s="5">
        <v>0.0083</v>
      </c>
      <c r="N54" s="5">
        <v>0.0147</v>
      </c>
      <c r="O54" s="1"/>
      <c r="P54" s="7">
        <f t="shared" si="11"/>
        <v>0.5789</v>
      </c>
    </row>
    <row r="55" spans="1:16" ht="18.75">
      <c r="A55" s="48" t="s">
        <v>38</v>
      </c>
      <c r="B55" s="472"/>
      <c r="C55" s="50" t="s">
        <v>18</v>
      </c>
      <c r="D55" s="36"/>
      <c r="E55" s="2"/>
      <c r="F55" s="2"/>
      <c r="G55" s="17">
        <v>0</v>
      </c>
      <c r="H55" s="2"/>
      <c r="I55" s="2">
        <v>744.069</v>
      </c>
      <c r="J55" s="2">
        <v>26.892</v>
      </c>
      <c r="K55" s="36">
        <v>22.252</v>
      </c>
      <c r="L55" s="36">
        <v>15.677</v>
      </c>
      <c r="M55" s="36">
        <v>15.992</v>
      </c>
      <c r="N55" s="36">
        <v>29.736</v>
      </c>
      <c r="O55" s="2"/>
      <c r="P55" s="8">
        <f t="shared" si="11"/>
        <v>854.6179999999999</v>
      </c>
    </row>
    <row r="56" spans="1:16" ht="18.75">
      <c r="A56" s="48" t="s">
        <v>17</v>
      </c>
      <c r="B56" s="49" t="s">
        <v>20</v>
      </c>
      <c r="C56" s="57" t="s">
        <v>16</v>
      </c>
      <c r="D56" s="5"/>
      <c r="E56" s="1"/>
      <c r="F56" s="1"/>
      <c r="G56" s="1">
        <v>0</v>
      </c>
      <c r="H56" s="1"/>
      <c r="I56" s="1">
        <v>0.0193</v>
      </c>
      <c r="J56" s="1">
        <v>0.1106</v>
      </c>
      <c r="K56" s="5">
        <v>0.1292</v>
      </c>
      <c r="L56" s="5">
        <v>0.19</v>
      </c>
      <c r="M56" s="5">
        <v>0.2198</v>
      </c>
      <c r="N56" s="5">
        <v>0.3616</v>
      </c>
      <c r="O56" s="1">
        <v>0.0526</v>
      </c>
      <c r="P56" s="7">
        <f t="shared" si="11"/>
        <v>1.0831</v>
      </c>
    </row>
    <row r="57" spans="1:16" ht="18.75">
      <c r="A57" s="48" t="s">
        <v>23</v>
      </c>
      <c r="B57" s="50" t="s">
        <v>117</v>
      </c>
      <c r="C57" s="50" t="s">
        <v>18</v>
      </c>
      <c r="D57" s="36"/>
      <c r="E57" s="2"/>
      <c r="F57" s="2"/>
      <c r="G57" s="17">
        <v>0</v>
      </c>
      <c r="H57" s="2"/>
      <c r="I57" s="2">
        <v>13.073</v>
      </c>
      <c r="J57" s="2">
        <v>66.065</v>
      </c>
      <c r="K57" s="36">
        <v>47.114</v>
      </c>
      <c r="L57" s="36">
        <v>71.231</v>
      </c>
      <c r="M57" s="36">
        <v>114.39</v>
      </c>
      <c r="N57" s="36">
        <v>171.6</v>
      </c>
      <c r="O57" s="2">
        <v>29.5</v>
      </c>
      <c r="P57" s="8">
        <f t="shared" si="11"/>
        <v>512.973</v>
      </c>
    </row>
    <row r="58" spans="1:16" s="76" customFormat="1" ht="18.75">
      <c r="A58" s="92"/>
      <c r="B58" s="469" t="s">
        <v>158</v>
      </c>
      <c r="C58" s="63" t="s">
        <v>16</v>
      </c>
      <c r="D58" s="5">
        <f aca="true" t="shared" si="12" ref="D58:G59">D54+D56</f>
        <v>0</v>
      </c>
      <c r="E58" s="5">
        <f t="shared" si="12"/>
        <v>0</v>
      </c>
      <c r="F58" s="5">
        <f t="shared" si="12"/>
        <v>0</v>
      </c>
      <c r="G58" s="5">
        <f t="shared" si="12"/>
        <v>0</v>
      </c>
      <c r="H58" s="5">
        <f aca="true" t="shared" si="13" ref="H58:J59">H54+H56</f>
        <v>0</v>
      </c>
      <c r="I58" s="5">
        <f t="shared" si="13"/>
        <v>0.5052</v>
      </c>
      <c r="J58" s="5">
        <f t="shared" si="13"/>
        <v>0.1512</v>
      </c>
      <c r="K58" s="5">
        <f aca="true" t="shared" si="14" ref="K58:N59">+K54+K56</f>
        <v>0.1464</v>
      </c>
      <c r="L58" s="5">
        <f t="shared" si="14"/>
        <v>0.2022</v>
      </c>
      <c r="M58" s="5">
        <f t="shared" si="14"/>
        <v>0.2281</v>
      </c>
      <c r="N58" s="5">
        <f t="shared" si="14"/>
        <v>0.37629999999999997</v>
      </c>
      <c r="O58" s="5">
        <f>O54+O56</f>
        <v>0.0526</v>
      </c>
      <c r="P58" s="14">
        <f t="shared" si="11"/>
        <v>1.662</v>
      </c>
    </row>
    <row r="59" spans="1:16" s="76" customFormat="1" ht="18.75">
      <c r="A59" s="93"/>
      <c r="B59" s="470"/>
      <c r="C59" s="88" t="s">
        <v>18</v>
      </c>
      <c r="D59" s="36">
        <f t="shared" si="12"/>
        <v>0</v>
      </c>
      <c r="E59" s="36">
        <f t="shared" si="12"/>
        <v>0</v>
      </c>
      <c r="F59" s="36">
        <f t="shared" si="12"/>
        <v>0</v>
      </c>
      <c r="G59" s="36">
        <f t="shared" si="12"/>
        <v>0</v>
      </c>
      <c r="H59" s="36">
        <f t="shared" si="13"/>
        <v>0</v>
      </c>
      <c r="I59" s="36">
        <f t="shared" si="13"/>
        <v>757.1419999999999</v>
      </c>
      <c r="J59" s="36">
        <f t="shared" si="13"/>
        <v>92.957</v>
      </c>
      <c r="K59" s="36">
        <f t="shared" si="14"/>
        <v>69.366</v>
      </c>
      <c r="L59" s="36">
        <f t="shared" si="14"/>
        <v>86.90799999999999</v>
      </c>
      <c r="M59" s="36">
        <f t="shared" si="14"/>
        <v>130.382</v>
      </c>
      <c r="N59" s="36">
        <f t="shared" si="14"/>
        <v>201.33599999999998</v>
      </c>
      <c r="O59" s="36">
        <f>O55+O57</f>
        <v>29.5</v>
      </c>
      <c r="P59" s="89">
        <f t="shared" si="11"/>
        <v>1367.591</v>
      </c>
    </row>
    <row r="60" spans="1:16" ht="18.75">
      <c r="A60" s="48" t="s">
        <v>0</v>
      </c>
      <c r="B60" s="471" t="s">
        <v>118</v>
      </c>
      <c r="C60" s="57" t="s">
        <v>16</v>
      </c>
      <c r="D60" s="5"/>
      <c r="E60" s="1"/>
      <c r="F60" s="1"/>
      <c r="G60" s="1">
        <v>0</v>
      </c>
      <c r="H60" s="1"/>
      <c r="I60" s="1"/>
      <c r="J60" s="1"/>
      <c r="K60" s="5"/>
      <c r="L60" s="5"/>
      <c r="M60" s="5"/>
      <c r="N60" s="5"/>
      <c r="O60" s="1"/>
      <c r="P60" s="7">
        <f t="shared" si="11"/>
        <v>0</v>
      </c>
    </row>
    <row r="61" spans="1:16" ht="18.75">
      <c r="A61" s="48" t="s">
        <v>49</v>
      </c>
      <c r="B61" s="472"/>
      <c r="C61" s="50" t="s">
        <v>18</v>
      </c>
      <c r="D61" s="36"/>
      <c r="E61" s="2"/>
      <c r="F61" s="2"/>
      <c r="G61" s="2">
        <v>0</v>
      </c>
      <c r="H61" s="2"/>
      <c r="I61" s="2"/>
      <c r="J61" s="2"/>
      <c r="K61" s="36"/>
      <c r="L61" s="36"/>
      <c r="M61" s="36"/>
      <c r="N61" s="36"/>
      <c r="O61" s="2"/>
      <c r="P61" s="8">
        <f t="shared" si="11"/>
        <v>0</v>
      </c>
    </row>
    <row r="62" spans="1:16" ht="18.75">
      <c r="A62" s="48" t="s">
        <v>0</v>
      </c>
      <c r="B62" s="49" t="s">
        <v>50</v>
      </c>
      <c r="C62" s="57" t="s">
        <v>16</v>
      </c>
      <c r="D62" s="5"/>
      <c r="E62" s="1"/>
      <c r="F62" s="1"/>
      <c r="G62" s="1">
        <v>0</v>
      </c>
      <c r="H62" s="1"/>
      <c r="I62" s="1"/>
      <c r="J62" s="1"/>
      <c r="K62" s="5"/>
      <c r="L62" s="5"/>
      <c r="M62" s="5"/>
      <c r="N62" s="5"/>
      <c r="O62" s="1"/>
      <c r="P62" s="7">
        <f t="shared" si="11"/>
        <v>0</v>
      </c>
    </row>
    <row r="63" spans="1:16" ht="18.75">
      <c r="A63" s="48" t="s">
        <v>51</v>
      </c>
      <c r="B63" s="50" t="s">
        <v>119</v>
      </c>
      <c r="C63" s="50" t="s">
        <v>18</v>
      </c>
      <c r="D63" s="36"/>
      <c r="E63" s="2"/>
      <c r="F63" s="2"/>
      <c r="G63" s="2">
        <v>0</v>
      </c>
      <c r="H63" s="2"/>
      <c r="I63" s="2"/>
      <c r="J63" s="2"/>
      <c r="K63" s="36"/>
      <c r="L63" s="36"/>
      <c r="M63" s="36"/>
      <c r="N63" s="36"/>
      <c r="O63" s="2"/>
      <c r="P63" s="8">
        <f t="shared" si="11"/>
        <v>0</v>
      </c>
    </row>
    <row r="64" spans="1:16" ht="18.75">
      <c r="A64" s="48" t="s">
        <v>0</v>
      </c>
      <c r="B64" s="471" t="s">
        <v>53</v>
      </c>
      <c r="C64" s="57" t="s">
        <v>16</v>
      </c>
      <c r="D64" s="5"/>
      <c r="E64" s="1"/>
      <c r="F64" s="1"/>
      <c r="G64" s="1">
        <v>0</v>
      </c>
      <c r="H64" s="1"/>
      <c r="I64" s="1"/>
      <c r="J64" s="1"/>
      <c r="K64" s="5"/>
      <c r="L64" s="5"/>
      <c r="M64" s="5"/>
      <c r="N64" s="5"/>
      <c r="O64" s="1"/>
      <c r="P64" s="7">
        <f t="shared" si="11"/>
        <v>0</v>
      </c>
    </row>
    <row r="65" spans="1:16" ht="18.75">
      <c r="A65" s="48" t="s">
        <v>23</v>
      </c>
      <c r="B65" s="472"/>
      <c r="C65" s="50" t="s">
        <v>18</v>
      </c>
      <c r="D65" s="36"/>
      <c r="E65" s="2"/>
      <c r="F65" s="2"/>
      <c r="G65" s="2">
        <v>0</v>
      </c>
      <c r="H65" s="2"/>
      <c r="I65" s="2"/>
      <c r="J65" s="2"/>
      <c r="K65" s="36"/>
      <c r="L65" s="36"/>
      <c r="M65" s="36"/>
      <c r="N65" s="36"/>
      <c r="O65" s="2"/>
      <c r="P65" s="8">
        <f t="shared" si="11"/>
        <v>0</v>
      </c>
    </row>
    <row r="66" spans="1:16" ht="18.75">
      <c r="A66" s="52"/>
      <c r="B66" s="49" t="s">
        <v>20</v>
      </c>
      <c r="C66" s="57" t="s">
        <v>16</v>
      </c>
      <c r="D66" s="5"/>
      <c r="E66" s="1"/>
      <c r="F66" s="1"/>
      <c r="G66" s="1">
        <v>0</v>
      </c>
      <c r="H66" s="1"/>
      <c r="I66" s="1"/>
      <c r="J66" s="1"/>
      <c r="K66" s="5"/>
      <c r="L66" s="5"/>
      <c r="M66" s="5"/>
      <c r="N66" s="5"/>
      <c r="O66" s="1"/>
      <c r="P66" s="7">
        <f t="shared" si="11"/>
        <v>0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6"/>
      <c r="E67" s="15"/>
      <c r="F67" s="15"/>
      <c r="G67" s="15">
        <v>0</v>
      </c>
      <c r="H67" s="15"/>
      <c r="I67" s="15"/>
      <c r="J67" s="15"/>
      <c r="K67" s="6"/>
      <c r="L67" s="6"/>
      <c r="M67" s="6"/>
      <c r="N67" s="6"/>
      <c r="O67" s="15"/>
      <c r="P67" s="9">
        <f t="shared" si="11"/>
        <v>0</v>
      </c>
    </row>
    <row r="68" ht="18.75">
      <c r="P68" s="10"/>
    </row>
    <row r="69" spans="1:16" ht="19.5" thickBot="1">
      <c r="A69" s="11" t="s">
        <v>99</v>
      </c>
      <c r="B69" s="41"/>
      <c r="C69" s="11"/>
      <c r="D69" s="64"/>
      <c r="E69" s="11"/>
      <c r="F69" s="11"/>
      <c r="G69" s="11"/>
      <c r="H69" s="11"/>
      <c r="I69" s="11"/>
      <c r="J69" s="11"/>
      <c r="K69" s="64"/>
      <c r="L69" s="64"/>
      <c r="M69" s="64"/>
      <c r="N69" s="64"/>
      <c r="O69" s="486" t="s">
        <v>120</v>
      </c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s="76" customFormat="1" ht="18.75">
      <c r="A71" s="92" t="s">
        <v>49</v>
      </c>
      <c r="B71" s="469" t="s">
        <v>24</v>
      </c>
      <c r="C71" s="63" t="s">
        <v>16</v>
      </c>
      <c r="D71" s="5">
        <f aca="true" t="shared" si="15" ref="D71:G72">D60+D62+D64+D66</f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  <c r="H71" s="5">
        <f aca="true" t="shared" si="16" ref="H71:J72">H60+H62+H64+H66</f>
        <v>0</v>
      </c>
      <c r="I71" s="5">
        <f t="shared" si="16"/>
        <v>0</v>
      </c>
      <c r="J71" s="5">
        <f t="shared" si="16"/>
        <v>0</v>
      </c>
      <c r="K71" s="5">
        <f aca="true" t="shared" si="17" ref="K71:N72">+K60+K62+K64+K66</f>
        <v>0</v>
      </c>
      <c r="L71" s="5">
        <f t="shared" si="17"/>
        <v>0</v>
      </c>
      <c r="M71" s="5">
        <f t="shared" si="17"/>
        <v>0</v>
      </c>
      <c r="N71" s="5">
        <f t="shared" si="17"/>
        <v>0</v>
      </c>
      <c r="O71" s="5">
        <f>O60+O62+O64+O66</f>
        <v>0</v>
      </c>
      <c r="P71" s="14">
        <f aca="true" t="shared" si="18" ref="P71:P102">SUM(D71:O71)</f>
        <v>0</v>
      </c>
    </row>
    <row r="72" spans="1:16" s="76" customFormat="1" ht="18.75">
      <c r="A72" s="93" t="s">
        <v>51</v>
      </c>
      <c r="B72" s="470"/>
      <c r="C72" s="88" t="s">
        <v>18</v>
      </c>
      <c r="D72" s="36">
        <f t="shared" si="15"/>
        <v>0</v>
      </c>
      <c r="E72" s="36">
        <f t="shared" si="15"/>
        <v>0</v>
      </c>
      <c r="F72" s="36">
        <f t="shared" si="15"/>
        <v>0</v>
      </c>
      <c r="G72" s="36">
        <f t="shared" si="15"/>
        <v>0</v>
      </c>
      <c r="H72" s="36">
        <f t="shared" si="16"/>
        <v>0</v>
      </c>
      <c r="I72" s="36">
        <f t="shared" si="16"/>
        <v>0</v>
      </c>
      <c r="J72" s="36">
        <f t="shared" si="16"/>
        <v>0</v>
      </c>
      <c r="K72" s="36">
        <f t="shared" si="17"/>
        <v>0</v>
      </c>
      <c r="L72" s="36">
        <f t="shared" si="17"/>
        <v>0</v>
      </c>
      <c r="M72" s="4">
        <f t="shared" si="17"/>
        <v>0</v>
      </c>
      <c r="N72" s="36">
        <f t="shared" si="17"/>
        <v>0</v>
      </c>
      <c r="O72" s="36">
        <f>O61+O63+O65+O67</f>
        <v>0</v>
      </c>
      <c r="P72" s="89">
        <f t="shared" si="18"/>
        <v>0</v>
      </c>
    </row>
    <row r="73" spans="1:16" ht="18.75">
      <c r="A73" s="48" t="s">
        <v>0</v>
      </c>
      <c r="B73" s="471" t="s">
        <v>54</v>
      </c>
      <c r="C73" s="57" t="s">
        <v>16</v>
      </c>
      <c r="D73" s="5">
        <v>0.5765</v>
      </c>
      <c r="E73" s="1">
        <v>0.2002</v>
      </c>
      <c r="F73" s="1">
        <v>0.0321</v>
      </c>
      <c r="G73" s="1">
        <v>0</v>
      </c>
      <c r="H73" s="1"/>
      <c r="I73" s="1">
        <v>1.8573</v>
      </c>
      <c r="J73" s="1">
        <v>4.61816</v>
      </c>
      <c r="K73" s="5">
        <v>5.1424</v>
      </c>
      <c r="L73" s="5">
        <v>1.8106</v>
      </c>
      <c r="M73" s="80">
        <v>0.54674</v>
      </c>
      <c r="N73" s="5">
        <v>0.6873</v>
      </c>
      <c r="O73" s="1">
        <v>0.6822</v>
      </c>
      <c r="P73" s="7">
        <f t="shared" si="18"/>
        <v>16.1535</v>
      </c>
    </row>
    <row r="74" spans="1:16" ht="18.75">
      <c r="A74" s="48" t="s">
        <v>34</v>
      </c>
      <c r="B74" s="472"/>
      <c r="C74" s="50" t="s">
        <v>18</v>
      </c>
      <c r="D74" s="36">
        <v>1089.755</v>
      </c>
      <c r="E74" s="2">
        <v>407.578</v>
      </c>
      <c r="F74" s="2">
        <v>77.471</v>
      </c>
      <c r="G74" s="17">
        <v>0</v>
      </c>
      <c r="H74" s="2"/>
      <c r="I74" s="2">
        <v>1712.444</v>
      </c>
      <c r="J74" s="2">
        <v>5023.595</v>
      </c>
      <c r="K74" s="36">
        <v>8097.416</v>
      </c>
      <c r="L74" s="36">
        <v>3532.606</v>
      </c>
      <c r="M74" s="36">
        <v>1218.035</v>
      </c>
      <c r="N74" s="36">
        <v>1434.645</v>
      </c>
      <c r="O74" s="2">
        <v>1252.99</v>
      </c>
      <c r="P74" s="8">
        <f t="shared" si="18"/>
        <v>23846.535000000003</v>
      </c>
    </row>
    <row r="75" spans="1:16" ht="18.75">
      <c r="A75" s="48" t="s">
        <v>0</v>
      </c>
      <c r="B75" s="471" t="s">
        <v>55</v>
      </c>
      <c r="C75" s="57" t="s">
        <v>16</v>
      </c>
      <c r="D75" s="5"/>
      <c r="E75" s="1"/>
      <c r="F75" s="1"/>
      <c r="G75" s="1">
        <v>0</v>
      </c>
      <c r="H75" s="1"/>
      <c r="I75" s="1"/>
      <c r="J75" s="1"/>
      <c r="K75" s="5"/>
      <c r="L75" s="5"/>
      <c r="M75" s="5"/>
      <c r="N75" s="5"/>
      <c r="O75" s="1"/>
      <c r="P75" s="7">
        <f t="shared" si="18"/>
        <v>0</v>
      </c>
    </row>
    <row r="76" spans="1:16" ht="18.75">
      <c r="A76" s="48" t="s">
        <v>0</v>
      </c>
      <c r="B76" s="472"/>
      <c r="C76" s="50" t="s">
        <v>18</v>
      </c>
      <c r="D76" s="36"/>
      <c r="E76" s="2"/>
      <c r="F76" s="206"/>
      <c r="G76" s="17">
        <v>0</v>
      </c>
      <c r="H76" s="2"/>
      <c r="I76" s="2"/>
      <c r="J76" s="2"/>
      <c r="K76" s="36"/>
      <c r="L76" s="36"/>
      <c r="M76" s="36"/>
      <c r="N76" s="36"/>
      <c r="O76" s="2"/>
      <c r="P76" s="8">
        <f t="shared" si="18"/>
        <v>0</v>
      </c>
    </row>
    <row r="77" spans="1:16" ht="18.75">
      <c r="A77" s="48" t="s">
        <v>56</v>
      </c>
      <c r="B77" s="49" t="s">
        <v>122</v>
      </c>
      <c r="C77" s="57" t="s">
        <v>16</v>
      </c>
      <c r="D77" s="5"/>
      <c r="E77" s="1"/>
      <c r="F77" s="1"/>
      <c r="G77" s="1">
        <v>0</v>
      </c>
      <c r="H77" s="1"/>
      <c r="I77" s="1"/>
      <c r="J77" s="1"/>
      <c r="K77" s="5"/>
      <c r="L77" s="5"/>
      <c r="M77" s="5"/>
      <c r="N77" s="5"/>
      <c r="O77" s="1"/>
      <c r="P77" s="7">
        <f t="shared" si="18"/>
        <v>0</v>
      </c>
    </row>
    <row r="78" spans="1:16" ht="18.75">
      <c r="A78" s="48"/>
      <c r="B78" s="50" t="s">
        <v>123</v>
      </c>
      <c r="C78" s="50" t="s">
        <v>18</v>
      </c>
      <c r="D78" s="36"/>
      <c r="E78" s="2"/>
      <c r="F78" s="2"/>
      <c r="G78" s="17">
        <v>0</v>
      </c>
      <c r="H78" s="2"/>
      <c r="I78" s="2"/>
      <c r="J78" s="2"/>
      <c r="K78" s="36"/>
      <c r="L78" s="36"/>
      <c r="M78" s="36"/>
      <c r="N78" s="36"/>
      <c r="O78" s="2"/>
      <c r="P78" s="8">
        <f t="shared" si="18"/>
        <v>0</v>
      </c>
    </row>
    <row r="79" spans="1:16" ht="18.75">
      <c r="A79" s="48"/>
      <c r="B79" s="471" t="s">
        <v>59</v>
      </c>
      <c r="C79" s="57" t="s">
        <v>16</v>
      </c>
      <c r="D79" s="5"/>
      <c r="E79" s="1"/>
      <c r="F79" s="1"/>
      <c r="G79" s="1">
        <v>0</v>
      </c>
      <c r="H79" s="1"/>
      <c r="I79" s="1"/>
      <c r="J79" s="1"/>
      <c r="K79" s="5"/>
      <c r="L79" s="5"/>
      <c r="M79" s="5"/>
      <c r="N79" s="5"/>
      <c r="O79" s="1"/>
      <c r="P79" s="7">
        <f t="shared" si="18"/>
        <v>0</v>
      </c>
    </row>
    <row r="80" spans="1:16" ht="18.75">
      <c r="A80" s="48" t="s">
        <v>17</v>
      </c>
      <c r="B80" s="472"/>
      <c r="C80" s="50" t="s">
        <v>18</v>
      </c>
      <c r="D80" s="36"/>
      <c r="E80" s="2"/>
      <c r="F80" s="2"/>
      <c r="G80" s="17">
        <v>0</v>
      </c>
      <c r="H80" s="2"/>
      <c r="I80" s="2"/>
      <c r="J80" s="2"/>
      <c r="K80" s="36"/>
      <c r="L80" s="36"/>
      <c r="M80" s="36"/>
      <c r="N80" s="36"/>
      <c r="O80" s="2"/>
      <c r="P80" s="8">
        <f t="shared" si="18"/>
        <v>0</v>
      </c>
    </row>
    <row r="81" spans="1:16" ht="18.75">
      <c r="A81" s="48"/>
      <c r="B81" s="49" t="s">
        <v>20</v>
      </c>
      <c r="C81" s="57" t="s">
        <v>16</v>
      </c>
      <c r="D81" s="5">
        <v>16.2007</v>
      </c>
      <c r="E81" s="1">
        <v>6.0336</v>
      </c>
      <c r="F81" s="1">
        <v>1.3616</v>
      </c>
      <c r="G81" s="1">
        <v>0</v>
      </c>
      <c r="H81" s="1"/>
      <c r="I81" s="1">
        <v>1.0053</v>
      </c>
      <c r="J81" s="1">
        <v>1.5866</v>
      </c>
      <c r="K81" s="5">
        <v>1.5497</v>
      </c>
      <c r="L81" s="5">
        <v>0.3077</v>
      </c>
      <c r="M81" s="5">
        <v>0.5129</v>
      </c>
      <c r="N81" s="5">
        <v>0.5537</v>
      </c>
      <c r="O81" s="1">
        <v>10.7608</v>
      </c>
      <c r="P81" s="7">
        <f t="shared" si="18"/>
        <v>39.8726</v>
      </c>
    </row>
    <row r="82" spans="1:16" ht="18.75">
      <c r="A82" s="48"/>
      <c r="B82" s="50" t="s">
        <v>124</v>
      </c>
      <c r="C82" s="50" t="s">
        <v>18</v>
      </c>
      <c r="D82" s="36">
        <v>4998.856</v>
      </c>
      <c r="E82" s="2">
        <v>2187.093</v>
      </c>
      <c r="F82" s="2">
        <v>739.246</v>
      </c>
      <c r="G82" s="17">
        <v>0</v>
      </c>
      <c r="H82" s="2"/>
      <c r="I82" s="2">
        <v>1122.923</v>
      </c>
      <c r="J82" s="2">
        <v>1835.513</v>
      </c>
      <c r="K82" s="36">
        <v>2620.454</v>
      </c>
      <c r="L82" s="36">
        <v>655.424</v>
      </c>
      <c r="M82" s="36">
        <v>787.641</v>
      </c>
      <c r="N82" s="36">
        <v>583.06</v>
      </c>
      <c r="O82" s="2">
        <v>4761.86</v>
      </c>
      <c r="P82" s="8">
        <f t="shared" si="18"/>
        <v>20292.07</v>
      </c>
    </row>
    <row r="83" spans="1:16" s="76" customFormat="1" ht="18.75">
      <c r="A83" s="92" t="s">
        <v>23</v>
      </c>
      <c r="B83" s="469" t="s">
        <v>159</v>
      </c>
      <c r="C83" s="63" t="s">
        <v>16</v>
      </c>
      <c r="D83" s="5">
        <f aca="true" t="shared" si="19" ref="D83:G84">+D73+D75+D77+D79+D81</f>
        <v>16.7772</v>
      </c>
      <c r="E83" s="5">
        <f t="shared" si="19"/>
        <v>6.2338</v>
      </c>
      <c r="F83" s="5">
        <f t="shared" si="19"/>
        <v>1.3937</v>
      </c>
      <c r="G83" s="5">
        <f t="shared" si="19"/>
        <v>0</v>
      </c>
      <c r="H83" s="5">
        <f>+H73+H75+H77+H79+H81</f>
        <v>0</v>
      </c>
      <c r="I83" s="5">
        <f aca="true" t="shared" si="20" ref="I83:O84">+I73+I75+I77+I79+I81</f>
        <v>2.8626</v>
      </c>
      <c r="J83" s="5">
        <f t="shared" si="20"/>
        <v>6.204759999999999</v>
      </c>
      <c r="K83" s="5">
        <f t="shared" si="20"/>
        <v>6.6921</v>
      </c>
      <c r="L83" s="5">
        <f t="shared" si="20"/>
        <v>2.1183</v>
      </c>
      <c r="M83" s="5">
        <f t="shared" si="20"/>
        <v>1.05964</v>
      </c>
      <c r="N83" s="5">
        <f t="shared" si="20"/>
        <v>1.241</v>
      </c>
      <c r="O83" s="5">
        <f t="shared" si="20"/>
        <v>11.443</v>
      </c>
      <c r="P83" s="14">
        <f t="shared" si="18"/>
        <v>56.02609999999999</v>
      </c>
    </row>
    <row r="84" spans="1:16" s="76" customFormat="1" ht="18.75">
      <c r="A84" s="87"/>
      <c r="B84" s="470"/>
      <c r="C84" s="88" t="s">
        <v>18</v>
      </c>
      <c r="D84" s="36">
        <f t="shared" si="19"/>
        <v>6088.611</v>
      </c>
      <c r="E84" s="36">
        <f t="shared" si="19"/>
        <v>2594.671</v>
      </c>
      <c r="F84" s="36">
        <f t="shared" si="19"/>
        <v>816.717</v>
      </c>
      <c r="G84" s="36">
        <f t="shared" si="19"/>
        <v>0</v>
      </c>
      <c r="H84" s="36">
        <f>+H74+H76+H78+H80+H82</f>
        <v>0</v>
      </c>
      <c r="I84" s="36">
        <f t="shared" si="20"/>
        <v>2835.367</v>
      </c>
      <c r="J84" s="36">
        <f t="shared" si="20"/>
        <v>6859.108</v>
      </c>
      <c r="K84" s="36">
        <f t="shared" si="20"/>
        <v>10717.87</v>
      </c>
      <c r="L84" s="36">
        <f t="shared" si="20"/>
        <v>4188.030000000001</v>
      </c>
      <c r="M84" s="36">
        <f t="shared" si="20"/>
        <v>2005.676</v>
      </c>
      <c r="N84" s="36">
        <f t="shared" si="20"/>
        <v>2017.705</v>
      </c>
      <c r="O84" s="36">
        <f t="shared" si="20"/>
        <v>6014.849999999999</v>
      </c>
      <c r="P84" s="89">
        <f t="shared" si="18"/>
        <v>44138.605</v>
      </c>
    </row>
    <row r="85" spans="1:16" ht="18.75">
      <c r="A85" s="465" t="s">
        <v>125</v>
      </c>
      <c r="B85" s="466"/>
      <c r="C85" s="57" t="s">
        <v>16</v>
      </c>
      <c r="D85" s="5">
        <v>0.0648</v>
      </c>
      <c r="E85" s="1"/>
      <c r="F85" s="1"/>
      <c r="G85" s="1">
        <v>0</v>
      </c>
      <c r="H85" s="1"/>
      <c r="I85" s="1"/>
      <c r="J85" s="1">
        <v>0.8306</v>
      </c>
      <c r="K85" s="5">
        <v>1.2584</v>
      </c>
      <c r="L85" s="5">
        <v>1.1961</v>
      </c>
      <c r="M85" s="5">
        <v>4.6336</v>
      </c>
      <c r="N85" s="5">
        <v>2.6552</v>
      </c>
      <c r="O85" s="1">
        <v>1.3137</v>
      </c>
      <c r="P85" s="7">
        <f t="shared" si="18"/>
        <v>11.9524</v>
      </c>
    </row>
    <row r="86" spans="1:16" ht="18.75">
      <c r="A86" s="467"/>
      <c r="B86" s="468"/>
      <c r="C86" s="50" t="s">
        <v>18</v>
      </c>
      <c r="D86" s="36">
        <v>49.1</v>
      </c>
      <c r="E86" s="2"/>
      <c r="F86" s="2"/>
      <c r="G86" s="17">
        <v>0</v>
      </c>
      <c r="H86" s="2"/>
      <c r="I86" s="2"/>
      <c r="J86" s="2">
        <v>998.514</v>
      </c>
      <c r="K86" s="36">
        <v>1228.737</v>
      </c>
      <c r="L86" s="36">
        <v>1530.618</v>
      </c>
      <c r="M86" s="36">
        <v>3752.761</v>
      </c>
      <c r="N86" s="36">
        <v>1948.452</v>
      </c>
      <c r="O86" s="2">
        <v>1040.295</v>
      </c>
      <c r="P86" s="8">
        <f t="shared" si="18"/>
        <v>10548.476999999999</v>
      </c>
    </row>
    <row r="87" spans="1:16" ht="18.75">
      <c r="A87" s="465" t="s">
        <v>126</v>
      </c>
      <c r="B87" s="466"/>
      <c r="C87" s="57" t="s">
        <v>16</v>
      </c>
      <c r="D87" s="5"/>
      <c r="E87" s="1"/>
      <c r="F87" s="1"/>
      <c r="G87" s="1">
        <v>0</v>
      </c>
      <c r="H87" s="1"/>
      <c r="I87" s="1"/>
      <c r="J87" s="1"/>
      <c r="K87" s="5"/>
      <c r="L87" s="5"/>
      <c r="M87" s="5"/>
      <c r="N87" s="5"/>
      <c r="O87" s="1"/>
      <c r="P87" s="7">
        <f t="shared" si="18"/>
        <v>0</v>
      </c>
    </row>
    <row r="88" spans="1:16" ht="18.75">
      <c r="A88" s="467"/>
      <c r="B88" s="468"/>
      <c r="C88" s="50" t="s">
        <v>18</v>
      </c>
      <c r="D88" s="36"/>
      <c r="E88" s="2"/>
      <c r="F88" s="2"/>
      <c r="G88" s="17">
        <v>0</v>
      </c>
      <c r="H88" s="2"/>
      <c r="I88" s="2"/>
      <c r="J88" s="2"/>
      <c r="K88" s="36"/>
      <c r="L88" s="36"/>
      <c r="M88" s="36"/>
      <c r="N88" s="36"/>
      <c r="O88" s="2"/>
      <c r="P88" s="8">
        <f t="shared" si="18"/>
        <v>0</v>
      </c>
    </row>
    <row r="89" spans="1:16" ht="18.75">
      <c r="A89" s="465" t="s">
        <v>127</v>
      </c>
      <c r="B89" s="466"/>
      <c r="C89" s="57" t="s">
        <v>16</v>
      </c>
      <c r="D89" s="5"/>
      <c r="E89" s="1"/>
      <c r="F89" s="1"/>
      <c r="G89" s="1">
        <v>0</v>
      </c>
      <c r="H89" s="1"/>
      <c r="I89" s="1"/>
      <c r="J89" s="1"/>
      <c r="K89" s="5"/>
      <c r="L89" s="5"/>
      <c r="M89" s="5"/>
      <c r="N89" s="5"/>
      <c r="O89" s="1"/>
      <c r="P89" s="7">
        <f t="shared" si="18"/>
        <v>0</v>
      </c>
    </row>
    <row r="90" spans="1:16" ht="18.75">
      <c r="A90" s="467"/>
      <c r="B90" s="468"/>
      <c r="C90" s="50" t="s">
        <v>18</v>
      </c>
      <c r="D90" s="36"/>
      <c r="E90" s="2"/>
      <c r="F90" s="2"/>
      <c r="G90" s="17">
        <v>0</v>
      </c>
      <c r="H90" s="2"/>
      <c r="I90" s="2"/>
      <c r="J90" s="2"/>
      <c r="K90" s="36"/>
      <c r="L90" s="36"/>
      <c r="M90" s="36"/>
      <c r="N90" s="36"/>
      <c r="O90" s="2"/>
      <c r="P90" s="8">
        <f t="shared" si="18"/>
        <v>0</v>
      </c>
    </row>
    <row r="91" spans="1:16" ht="18.75">
      <c r="A91" s="465" t="s">
        <v>128</v>
      </c>
      <c r="B91" s="466"/>
      <c r="C91" s="57" t="s">
        <v>16</v>
      </c>
      <c r="D91" s="5"/>
      <c r="E91" s="1"/>
      <c r="F91" s="1"/>
      <c r="G91" s="1">
        <v>0</v>
      </c>
      <c r="H91" s="1"/>
      <c r="I91" s="1"/>
      <c r="J91" s="1"/>
      <c r="K91" s="5"/>
      <c r="L91" s="5"/>
      <c r="M91" s="5"/>
      <c r="N91" s="5"/>
      <c r="O91" s="1"/>
      <c r="P91" s="7">
        <f t="shared" si="18"/>
        <v>0</v>
      </c>
    </row>
    <row r="92" spans="1:16" ht="18.75">
      <c r="A92" s="467"/>
      <c r="B92" s="468"/>
      <c r="C92" s="50" t="s">
        <v>18</v>
      </c>
      <c r="D92" s="36"/>
      <c r="E92" s="2"/>
      <c r="F92" s="2"/>
      <c r="G92" s="17">
        <v>0</v>
      </c>
      <c r="H92" s="2"/>
      <c r="I92" s="2"/>
      <c r="J92" s="2"/>
      <c r="K92" s="36"/>
      <c r="L92" s="36"/>
      <c r="M92" s="36"/>
      <c r="N92" s="36"/>
      <c r="O92" s="2"/>
      <c r="P92" s="8">
        <f t="shared" si="18"/>
        <v>0</v>
      </c>
    </row>
    <row r="93" spans="1:16" ht="18.75">
      <c r="A93" s="465" t="s">
        <v>129</v>
      </c>
      <c r="B93" s="466"/>
      <c r="C93" s="57" t="s">
        <v>16</v>
      </c>
      <c r="D93" s="5"/>
      <c r="E93" s="1"/>
      <c r="F93" s="1"/>
      <c r="G93" s="1">
        <v>0</v>
      </c>
      <c r="H93" s="1"/>
      <c r="I93" s="1"/>
      <c r="J93" s="1"/>
      <c r="K93" s="5"/>
      <c r="L93" s="5"/>
      <c r="M93" s="5"/>
      <c r="N93" s="5"/>
      <c r="O93" s="1"/>
      <c r="P93" s="7">
        <f t="shared" si="18"/>
        <v>0</v>
      </c>
    </row>
    <row r="94" spans="1:16" ht="18.75">
      <c r="A94" s="467"/>
      <c r="B94" s="468"/>
      <c r="C94" s="50" t="s">
        <v>18</v>
      </c>
      <c r="D94" s="36"/>
      <c r="E94" s="2"/>
      <c r="F94" s="2"/>
      <c r="G94" s="206">
        <v>0</v>
      </c>
      <c r="H94" s="17"/>
      <c r="I94" s="2"/>
      <c r="J94" s="2"/>
      <c r="K94" s="36"/>
      <c r="L94" s="36"/>
      <c r="M94" s="36"/>
      <c r="N94" s="36"/>
      <c r="O94" s="2"/>
      <c r="P94" s="8">
        <f t="shared" si="18"/>
        <v>0</v>
      </c>
    </row>
    <row r="95" spans="1:16" ht="18.75">
      <c r="A95" s="465" t="s">
        <v>130</v>
      </c>
      <c r="B95" s="466"/>
      <c r="C95" s="57" t="s">
        <v>16</v>
      </c>
      <c r="D95" s="5">
        <v>0.0382</v>
      </c>
      <c r="E95" s="1">
        <v>0.9785</v>
      </c>
      <c r="F95" s="1">
        <v>0.4422</v>
      </c>
      <c r="G95" s="1">
        <v>0</v>
      </c>
      <c r="H95" s="1"/>
      <c r="I95" s="1">
        <v>0.2036</v>
      </c>
      <c r="J95" s="1">
        <v>0.084</v>
      </c>
      <c r="K95" s="5">
        <v>0.044</v>
      </c>
      <c r="L95" s="5">
        <v>0.0267</v>
      </c>
      <c r="M95" s="5">
        <v>0.251</v>
      </c>
      <c r="N95" s="5">
        <v>0.534</v>
      </c>
      <c r="O95" s="1">
        <v>0.1374</v>
      </c>
      <c r="P95" s="7">
        <f t="shared" si="18"/>
        <v>2.7396</v>
      </c>
    </row>
    <row r="96" spans="1:16" ht="18.75">
      <c r="A96" s="467"/>
      <c r="B96" s="468"/>
      <c r="C96" s="50" t="s">
        <v>18</v>
      </c>
      <c r="D96" s="36">
        <v>12.48</v>
      </c>
      <c r="E96" s="2">
        <v>340.952</v>
      </c>
      <c r="F96" s="2">
        <v>324.491</v>
      </c>
      <c r="G96" s="206">
        <v>0</v>
      </c>
      <c r="H96" s="17"/>
      <c r="I96" s="2">
        <v>271.734</v>
      </c>
      <c r="J96" s="2">
        <v>99.312</v>
      </c>
      <c r="K96" s="36">
        <v>76.864</v>
      </c>
      <c r="L96" s="36">
        <v>24.95</v>
      </c>
      <c r="M96" s="36">
        <v>267.496</v>
      </c>
      <c r="N96" s="36">
        <v>286.861</v>
      </c>
      <c r="O96" s="2">
        <v>50.015</v>
      </c>
      <c r="P96" s="8">
        <f t="shared" si="18"/>
        <v>1755.155</v>
      </c>
    </row>
    <row r="97" spans="1:16" ht="18.75">
      <c r="A97" s="465" t="s">
        <v>64</v>
      </c>
      <c r="B97" s="466"/>
      <c r="C97" s="57" t="s">
        <v>16</v>
      </c>
      <c r="D97" s="5">
        <v>3.413</v>
      </c>
      <c r="E97" s="1">
        <v>4.51935</v>
      </c>
      <c r="F97" s="1">
        <v>1.2693</v>
      </c>
      <c r="G97" s="1">
        <v>0</v>
      </c>
      <c r="H97" s="1"/>
      <c r="I97" s="1">
        <v>1.0734</v>
      </c>
      <c r="J97" s="1">
        <v>1.8579</v>
      </c>
      <c r="K97" s="5">
        <v>1.0407</v>
      </c>
      <c r="L97" s="5">
        <v>1.8704</v>
      </c>
      <c r="M97" s="5">
        <v>4.912</v>
      </c>
      <c r="N97" s="5">
        <v>6.7148</v>
      </c>
      <c r="O97" s="1">
        <v>5.0309</v>
      </c>
      <c r="P97" s="7">
        <f t="shared" si="18"/>
        <v>31.701749999999997</v>
      </c>
    </row>
    <row r="98" spans="1:16" ht="18.75">
      <c r="A98" s="467"/>
      <c r="B98" s="468"/>
      <c r="C98" s="50" t="s">
        <v>18</v>
      </c>
      <c r="D98" s="36">
        <v>3049.756</v>
      </c>
      <c r="E98" s="2">
        <v>3833.712</v>
      </c>
      <c r="F98" s="2">
        <v>1659.596</v>
      </c>
      <c r="G98" s="17">
        <v>0</v>
      </c>
      <c r="H98" s="2"/>
      <c r="I98" s="2">
        <v>1034.459</v>
      </c>
      <c r="J98" s="2">
        <v>1231.299</v>
      </c>
      <c r="K98" s="36">
        <v>788.267</v>
      </c>
      <c r="L98" s="36">
        <v>2511.269</v>
      </c>
      <c r="M98" s="36">
        <v>7010.688</v>
      </c>
      <c r="N98" s="36">
        <v>6286.59</v>
      </c>
      <c r="O98" s="2">
        <v>6778.961</v>
      </c>
      <c r="P98" s="8">
        <f t="shared" si="18"/>
        <v>34184.597</v>
      </c>
    </row>
    <row r="99" spans="1:16" s="76" customFormat="1" ht="18.75">
      <c r="A99" s="473" t="s">
        <v>65</v>
      </c>
      <c r="B99" s="474"/>
      <c r="C99" s="63" t="s">
        <v>16</v>
      </c>
      <c r="D99" s="5">
        <f aca="true" t="shared" si="21" ref="D99:H100">+D8+D10+D22+D28+D36+D38+D40+D42+D44+D46+D48+D50+D52+D58+D71+D83+D85+D87+D89+D91+D93+D95+D97</f>
        <v>24.9369</v>
      </c>
      <c r="E99" s="5">
        <f t="shared" si="21"/>
        <v>15.353850000000001</v>
      </c>
      <c r="F99" s="5">
        <f t="shared" si="21"/>
        <v>3.1565</v>
      </c>
      <c r="G99" s="5">
        <f t="shared" si="21"/>
        <v>0</v>
      </c>
      <c r="H99" s="5">
        <f t="shared" si="21"/>
        <v>0</v>
      </c>
      <c r="I99" s="5">
        <f aca="true" t="shared" si="22" ref="I99:O100">+I8+I10+I22+I28+I36+I38+I40+I42+I44+I46+I48+I50+I52+I58+I71+I83+I85+I87+I89+I91+I93+I95+I97</f>
        <v>4.728400000000001</v>
      </c>
      <c r="J99" s="5">
        <f t="shared" si="22"/>
        <v>9.14846</v>
      </c>
      <c r="K99" s="5">
        <f t="shared" si="22"/>
        <v>9.2988</v>
      </c>
      <c r="L99" s="5">
        <f t="shared" si="22"/>
        <v>5.7071000000000005</v>
      </c>
      <c r="M99" s="5">
        <f t="shared" si="22"/>
        <v>14.033640000000002</v>
      </c>
      <c r="N99" s="5">
        <f t="shared" si="22"/>
        <v>23.564899999999998</v>
      </c>
      <c r="O99" s="5">
        <f t="shared" si="22"/>
        <v>23.840799999999998</v>
      </c>
      <c r="P99" s="14">
        <f t="shared" si="18"/>
        <v>133.76935</v>
      </c>
    </row>
    <row r="100" spans="1:16" s="76" customFormat="1" ht="18.75">
      <c r="A100" s="475"/>
      <c r="B100" s="476"/>
      <c r="C100" s="88" t="s">
        <v>18</v>
      </c>
      <c r="D100" s="36">
        <f t="shared" si="21"/>
        <v>10251.348</v>
      </c>
      <c r="E100" s="36">
        <f t="shared" si="21"/>
        <v>7496.584999999999</v>
      </c>
      <c r="F100" s="36">
        <f t="shared" si="21"/>
        <v>2820.594</v>
      </c>
      <c r="G100" s="36">
        <f t="shared" si="21"/>
        <v>0</v>
      </c>
      <c r="H100" s="36">
        <f t="shared" si="21"/>
        <v>0</v>
      </c>
      <c r="I100" s="36">
        <f t="shared" si="22"/>
        <v>4930.946</v>
      </c>
      <c r="J100" s="36">
        <f t="shared" si="22"/>
        <v>9288.179</v>
      </c>
      <c r="K100" s="36">
        <f t="shared" si="22"/>
        <v>12890.223</v>
      </c>
      <c r="L100" s="36">
        <f t="shared" si="22"/>
        <v>8469.445</v>
      </c>
      <c r="M100" s="36">
        <f t="shared" si="22"/>
        <v>15457.378999999999</v>
      </c>
      <c r="N100" s="36">
        <f t="shared" si="22"/>
        <v>17375.6</v>
      </c>
      <c r="O100" s="36">
        <f t="shared" si="22"/>
        <v>17507.841</v>
      </c>
      <c r="P100" s="89">
        <f t="shared" si="18"/>
        <v>106488.14</v>
      </c>
    </row>
    <row r="101" spans="1:16" ht="18.75">
      <c r="A101" s="47" t="s">
        <v>0</v>
      </c>
      <c r="B101" s="471" t="s">
        <v>131</v>
      </c>
      <c r="C101" s="57" t="s">
        <v>16</v>
      </c>
      <c r="D101" s="5"/>
      <c r="E101" s="1"/>
      <c r="F101" s="1"/>
      <c r="G101" s="1">
        <v>0</v>
      </c>
      <c r="H101" s="1"/>
      <c r="I101" s="1"/>
      <c r="J101" s="1"/>
      <c r="K101" s="5"/>
      <c r="L101" s="5"/>
      <c r="M101" s="5"/>
      <c r="N101" s="5"/>
      <c r="O101" s="1"/>
      <c r="P101" s="7">
        <f t="shared" si="18"/>
        <v>0</v>
      </c>
    </row>
    <row r="102" spans="1:16" ht="18.75">
      <c r="A102" s="47" t="s">
        <v>0</v>
      </c>
      <c r="B102" s="472"/>
      <c r="C102" s="50" t="s">
        <v>18</v>
      </c>
      <c r="D102" s="36"/>
      <c r="E102" s="2"/>
      <c r="F102" s="2"/>
      <c r="G102" s="206">
        <v>0</v>
      </c>
      <c r="H102" s="17"/>
      <c r="I102" s="2"/>
      <c r="J102" s="2"/>
      <c r="K102" s="36"/>
      <c r="L102" s="36"/>
      <c r="M102" s="36"/>
      <c r="N102" s="36"/>
      <c r="O102" s="2"/>
      <c r="P102" s="8">
        <f t="shared" si="18"/>
        <v>0</v>
      </c>
    </row>
    <row r="103" spans="1:16" ht="18.75">
      <c r="A103" s="48" t="s">
        <v>66</v>
      </c>
      <c r="B103" s="471" t="s">
        <v>132</v>
      </c>
      <c r="C103" s="57" t="s">
        <v>16</v>
      </c>
      <c r="D103" s="5">
        <v>0.0367</v>
      </c>
      <c r="E103" s="1">
        <v>0.044</v>
      </c>
      <c r="F103" s="1">
        <v>0.0545</v>
      </c>
      <c r="G103" s="1">
        <v>0</v>
      </c>
      <c r="H103" s="1"/>
      <c r="I103" s="1">
        <v>0.0084</v>
      </c>
      <c r="J103" s="1">
        <v>0.0124</v>
      </c>
      <c r="K103" s="5">
        <v>0.0263</v>
      </c>
      <c r="L103" s="5">
        <v>0.005</v>
      </c>
      <c r="M103" s="5">
        <v>0.0428</v>
      </c>
      <c r="N103" s="5">
        <v>0.2878</v>
      </c>
      <c r="O103" s="1">
        <v>1.1672</v>
      </c>
      <c r="P103" s="7">
        <f aca="true" t="shared" si="23" ref="P103:P134">SUM(D103:O103)</f>
        <v>1.6851</v>
      </c>
    </row>
    <row r="104" spans="1:16" ht="18.75">
      <c r="A104" s="48" t="s">
        <v>0</v>
      </c>
      <c r="B104" s="472"/>
      <c r="C104" s="50" t="s">
        <v>18</v>
      </c>
      <c r="D104" s="36">
        <v>15.725</v>
      </c>
      <c r="E104" s="2">
        <v>18.155</v>
      </c>
      <c r="F104" s="2">
        <v>28.552</v>
      </c>
      <c r="G104" s="17">
        <v>0</v>
      </c>
      <c r="H104" s="2"/>
      <c r="I104" s="2">
        <v>4.746</v>
      </c>
      <c r="J104" s="2">
        <v>6.857</v>
      </c>
      <c r="K104" s="36">
        <v>17.368</v>
      </c>
      <c r="L104" s="36">
        <v>3.319</v>
      </c>
      <c r="M104" s="36">
        <v>34.672</v>
      </c>
      <c r="N104" s="36">
        <v>178.397</v>
      </c>
      <c r="O104" s="2">
        <v>607.565</v>
      </c>
      <c r="P104" s="8">
        <f t="shared" si="23"/>
        <v>915.356</v>
      </c>
    </row>
    <row r="105" spans="1:16" ht="18.75">
      <c r="A105" s="48" t="s">
        <v>0</v>
      </c>
      <c r="B105" s="471" t="s">
        <v>133</v>
      </c>
      <c r="C105" s="57" t="s">
        <v>16</v>
      </c>
      <c r="D105" s="5"/>
      <c r="E105" s="1"/>
      <c r="F105" s="1"/>
      <c r="G105" s="1">
        <v>0</v>
      </c>
      <c r="H105" s="1"/>
      <c r="I105" s="1"/>
      <c r="J105" s="1"/>
      <c r="K105" s="5"/>
      <c r="L105" s="5"/>
      <c r="M105" s="5"/>
      <c r="N105" s="5"/>
      <c r="O105" s="1"/>
      <c r="P105" s="7">
        <f t="shared" si="23"/>
        <v>0</v>
      </c>
    </row>
    <row r="106" spans="1:16" ht="18.75">
      <c r="A106" s="48"/>
      <c r="B106" s="472"/>
      <c r="C106" s="50" t="s">
        <v>18</v>
      </c>
      <c r="D106" s="36"/>
      <c r="E106" s="2"/>
      <c r="F106" s="2"/>
      <c r="G106" s="17">
        <v>0</v>
      </c>
      <c r="H106" s="2"/>
      <c r="I106" s="2"/>
      <c r="J106" s="2"/>
      <c r="K106" s="36"/>
      <c r="L106" s="36"/>
      <c r="M106" s="36"/>
      <c r="N106" s="36"/>
      <c r="O106" s="2"/>
      <c r="P106" s="8">
        <f t="shared" si="23"/>
        <v>0</v>
      </c>
    </row>
    <row r="107" spans="1:16" ht="18.75">
      <c r="A107" s="48" t="s">
        <v>67</v>
      </c>
      <c r="B107" s="471" t="s">
        <v>134</v>
      </c>
      <c r="C107" s="57" t="s">
        <v>16</v>
      </c>
      <c r="D107" s="5"/>
      <c r="E107" s="1"/>
      <c r="F107" s="1"/>
      <c r="G107" s="1">
        <v>0</v>
      </c>
      <c r="H107" s="1"/>
      <c r="I107" s="1">
        <v>0.1176</v>
      </c>
      <c r="J107" s="1">
        <v>0.0581</v>
      </c>
      <c r="K107" s="5">
        <v>0.0424</v>
      </c>
      <c r="L107" s="5">
        <v>0.0182</v>
      </c>
      <c r="M107" s="5">
        <v>0.0708</v>
      </c>
      <c r="N107" s="5">
        <v>0.1143</v>
      </c>
      <c r="O107" s="1">
        <v>0.0364</v>
      </c>
      <c r="P107" s="7">
        <f t="shared" si="23"/>
        <v>0.4578</v>
      </c>
    </row>
    <row r="108" spans="1:16" ht="18.75">
      <c r="A108" s="48"/>
      <c r="B108" s="472"/>
      <c r="C108" s="50" t="s">
        <v>18</v>
      </c>
      <c r="D108" s="36"/>
      <c r="E108" s="2"/>
      <c r="F108" s="2"/>
      <c r="G108" s="17">
        <v>0</v>
      </c>
      <c r="H108" s="2"/>
      <c r="I108" s="2">
        <v>221.91</v>
      </c>
      <c r="J108" s="2">
        <v>80.916</v>
      </c>
      <c r="K108" s="36">
        <v>49.394</v>
      </c>
      <c r="L108" s="36">
        <v>25.799</v>
      </c>
      <c r="M108" s="36">
        <v>74.928</v>
      </c>
      <c r="N108" s="36">
        <v>75.992</v>
      </c>
      <c r="O108" s="2">
        <v>19.95</v>
      </c>
      <c r="P108" s="8">
        <f t="shared" si="23"/>
        <v>548.889</v>
      </c>
    </row>
    <row r="109" spans="1:16" ht="18.75">
      <c r="A109" s="48"/>
      <c r="B109" s="471" t="s">
        <v>135</v>
      </c>
      <c r="C109" s="57" t="s">
        <v>16</v>
      </c>
      <c r="D109" s="5"/>
      <c r="E109" s="1">
        <v>0.1785</v>
      </c>
      <c r="F109" s="1"/>
      <c r="G109" s="1">
        <v>0</v>
      </c>
      <c r="H109" s="1"/>
      <c r="I109" s="1">
        <v>0.0237</v>
      </c>
      <c r="J109" s="1">
        <v>0.2672</v>
      </c>
      <c r="K109" s="5">
        <v>0.4656</v>
      </c>
      <c r="L109" s="5">
        <v>1.4538</v>
      </c>
      <c r="M109" s="5">
        <v>1.7191</v>
      </c>
      <c r="N109" s="5">
        <v>2.0691</v>
      </c>
      <c r="O109" s="1">
        <v>0.0678</v>
      </c>
      <c r="P109" s="7">
        <f t="shared" si="23"/>
        <v>6.2448</v>
      </c>
    </row>
    <row r="110" spans="1:16" ht="18.75">
      <c r="A110" s="48"/>
      <c r="B110" s="472"/>
      <c r="C110" s="50" t="s">
        <v>18</v>
      </c>
      <c r="D110" s="36"/>
      <c r="E110" s="2">
        <v>46.41</v>
      </c>
      <c r="F110" s="2"/>
      <c r="G110" s="3">
        <v>0</v>
      </c>
      <c r="H110" s="2"/>
      <c r="I110" s="2">
        <v>16.244</v>
      </c>
      <c r="J110" s="2">
        <v>205.006</v>
      </c>
      <c r="K110" s="36">
        <v>339.986</v>
      </c>
      <c r="L110" s="36">
        <v>1127.193</v>
      </c>
      <c r="M110" s="36">
        <v>1038.804</v>
      </c>
      <c r="N110" s="36">
        <v>1187.951</v>
      </c>
      <c r="O110" s="2">
        <v>43.22</v>
      </c>
      <c r="P110" s="8">
        <f t="shared" si="23"/>
        <v>4004.814</v>
      </c>
    </row>
    <row r="111" spans="1:16" ht="18.75">
      <c r="A111" s="48" t="s">
        <v>68</v>
      </c>
      <c r="B111" s="471" t="s">
        <v>136</v>
      </c>
      <c r="C111" s="57" t="s">
        <v>16</v>
      </c>
      <c r="D111" s="5"/>
      <c r="E111" s="1"/>
      <c r="F111" s="1"/>
      <c r="G111" s="20">
        <v>0</v>
      </c>
      <c r="H111" s="1"/>
      <c r="I111" s="1"/>
      <c r="J111" s="1"/>
      <c r="K111" s="5"/>
      <c r="L111" s="5"/>
      <c r="M111" s="5"/>
      <c r="N111" s="5"/>
      <c r="O111" s="1"/>
      <c r="P111" s="7">
        <f t="shared" si="23"/>
        <v>0</v>
      </c>
    </row>
    <row r="112" spans="1:16" ht="18.75">
      <c r="A112" s="48"/>
      <c r="B112" s="472"/>
      <c r="C112" s="50" t="s">
        <v>18</v>
      </c>
      <c r="D112" s="36"/>
      <c r="E112" s="2"/>
      <c r="F112" s="2"/>
      <c r="G112" s="25">
        <v>0</v>
      </c>
      <c r="H112" s="2"/>
      <c r="I112" s="2"/>
      <c r="J112" s="2"/>
      <c r="K112" s="36"/>
      <c r="L112" s="36"/>
      <c r="M112" s="36"/>
      <c r="N112" s="36"/>
      <c r="O112" s="2"/>
      <c r="P112" s="8">
        <f t="shared" si="23"/>
        <v>0</v>
      </c>
    </row>
    <row r="113" spans="1:16" ht="18.75">
      <c r="A113" s="48"/>
      <c r="B113" s="471" t="s">
        <v>137</v>
      </c>
      <c r="C113" s="57" t="s">
        <v>16</v>
      </c>
      <c r="D113" s="5"/>
      <c r="E113" s="1"/>
      <c r="F113" s="1"/>
      <c r="G113" s="1">
        <v>0</v>
      </c>
      <c r="H113" s="1"/>
      <c r="I113" s="1"/>
      <c r="J113" s="1"/>
      <c r="K113" s="5"/>
      <c r="L113" s="5"/>
      <c r="M113" s="5"/>
      <c r="N113" s="5"/>
      <c r="O113" s="1"/>
      <c r="P113" s="7">
        <f t="shared" si="23"/>
        <v>0</v>
      </c>
    </row>
    <row r="114" spans="1:16" ht="18.75">
      <c r="A114" s="48"/>
      <c r="B114" s="472"/>
      <c r="C114" s="50" t="s">
        <v>18</v>
      </c>
      <c r="D114" s="36"/>
      <c r="E114" s="2"/>
      <c r="F114" s="2"/>
      <c r="G114" s="17">
        <v>0</v>
      </c>
      <c r="H114" s="2"/>
      <c r="I114" s="2"/>
      <c r="J114" s="2"/>
      <c r="K114" s="36"/>
      <c r="L114" s="36"/>
      <c r="M114" s="36"/>
      <c r="N114" s="36"/>
      <c r="O114" s="2"/>
      <c r="P114" s="8">
        <f t="shared" si="23"/>
        <v>0</v>
      </c>
    </row>
    <row r="115" spans="1:16" ht="18.75">
      <c r="A115" s="48" t="s">
        <v>70</v>
      </c>
      <c r="B115" s="471" t="s">
        <v>151</v>
      </c>
      <c r="C115" s="57" t="s">
        <v>16</v>
      </c>
      <c r="D115" s="5"/>
      <c r="E115" s="1"/>
      <c r="F115" s="1"/>
      <c r="G115" s="1">
        <v>0</v>
      </c>
      <c r="H115" s="1"/>
      <c r="I115" s="1"/>
      <c r="J115" s="1"/>
      <c r="K115" s="5"/>
      <c r="L115" s="5"/>
      <c r="M115" s="5"/>
      <c r="N115" s="5"/>
      <c r="O115" s="1"/>
      <c r="P115" s="7">
        <f t="shared" si="23"/>
        <v>0</v>
      </c>
    </row>
    <row r="116" spans="1:16" ht="18.75">
      <c r="A116" s="48"/>
      <c r="B116" s="472"/>
      <c r="C116" s="50" t="s">
        <v>18</v>
      </c>
      <c r="D116" s="36"/>
      <c r="E116" s="2"/>
      <c r="F116" s="2"/>
      <c r="G116" s="206">
        <v>0</v>
      </c>
      <c r="H116" s="17"/>
      <c r="I116" s="2"/>
      <c r="J116" s="2"/>
      <c r="K116" s="36"/>
      <c r="L116" s="36"/>
      <c r="M116" s="36"/>
      <c r="N116" s="36"/>
      <c r="O116" s="2"/>
      <c r="P116" s="8">
        <f t="shared" si="23"/>
        <v>0</v>
      </c>
    </row>
    <row r="117" spans="1:16" ht="18.75">
      <c r="A117" s="48"/>
      <c r="B117" s="471" t="s">
        <v>160</v>
      </c>
      <c r="C117" s="57" t="s">
        <v>16</v>
      </c>
      <c r="D117" s="5"/>
      <c r="E117" s="1"/>
      <c r="F117" s="1">
        <v>0.0718</v>
      </c>
      <c r="G117" s="1">
        <v>0</v>
      </c>
      <c r="H117" s="1"/>
      <c r="I117" s="1">
        <v>0.0027</v>
      </c>
      <c r="J117" s="1">
        <v>0.0021</v>
      </c>
      <c r="K117" s="5">
        <v>0.0114</v>
      </c>
      <c r="L117" s="5"/>
      <c r="M117" s="5"/>
      <c r="N117" s="5">
        <v>0.005</v>
      </c>
      <c r="O117" s="1"/>
      <c r="P117" s="7">
        <f t="shared" si="23"/>
        <v>0.093</v>
      </c>
    </row>
    <row r="118" spans="1:16" ht="18.75">
      <c r="A118" s="48"/>
      <c r="B118" s="472"/>
      <c r="C118" s="50" t="s">
        <v>18</v>
      </c>
      <c r="D118" s="36"/>
      <c r="E118" s="2"/>
      <c r="F118" s="2">
        <v>57.498</v>
      </c>
      <c r="G118" s="17">
        <v>0</v>
      </c>
      <c r="H118" s="2"/>
      <c r="I118" s="2">
        <v>2.835</v>
      </c>
      <c r="J118" s="2">
        <v>2.205</v>
      </c>
      <c r="K118" s="36">
        <v>12.674</v>
      </c>
      <c r="L118" s="36"/>
      <c r="M118" s="36"/>
      <c r="N118" s="36">
        <v>6.825</v>
      </c>
      <c r="O118" s="2"/>
      <c r="P118" s="8">
        <f t="shared" si="23"/>
        <v>82.03699999999999</v>
      </c>
    </row>
    <row r="119" spans="1:16" ht="18.75">
      <c r="A119" s="48" t="s">
        <v>23</v>
      </c>
      <c r="B119" s="471" t="s">
        <v>139</v>
      </c>
      <c r="C119" s="57" t="s">
        <v>16</v>
      </c>
      <c r="D119" s="5">
        <v>0.3482</v>
      </c>
      <c r="E119" s="1">
        <v>1.288</v>
      </c>
      <c r="F119" s="1">
        <v>0.1272</v>
      </c>
      <c r="G119" s="1">
        <v>0</v>
      </c>
      <c r="H119" s="1"/>
      <c r="I119" s="1">
        <v>2.1731</v>
      </c>
      <c r="J119" s="1">
        <v>3.0519</v>
      </c>
      <c r="K119" s="5">
        <v>0.0446</v>
      </c>
      <c r="L119" s="5">
        <v>0.0044</v>
      </c>
      <c r="M119" s="5">
        <v>0.021</v>
      </c>
      <c r="N119" s="5"/>
      <c r="O119" s="1">
        <v>0.7817</v>
      </c>
      <c r="P119" s="7">
        <f t="shared" si="23"/>
        <v>7.8401</v>
      </c>
    </row>
    <row r="120" spans="1:16" ht="18.75">
      <c r="A120" s="48"/>
      <c r="B120" s="472"/>
      <c r="C120" s="50" t="s">
        <v>18</v>
      </c>
      <c r="D120" s="36">
        <v>85.608</v>
      </c>
      <c r="E120" s="2">
        <v>8053.365</v>
      </c>
      <c r="F120" s="2">
        <v>362.115</v>
      </c>
      <c r="G120" s="17">
        <v>0</v>
      </c>
      <c r="H120" s="2"/>
      <c r="I120" s="2">
        <v>15748.602</v>
      </c>
      <c r="J120" s="2">
        <v>21669.969</v>
      </c>
      <c r="K120" s="36">
        <v>15.834</v>
      </c>
      <c r="L120" s="36">
        <v>3.696</v>
      </c>
      <c r="M120" s="36">
        <v>6.615</v>
      </c>
      <c r="N120" s="36"/>
      <c r="O120" s="2">
        <v>5814.9</v>
      </c>
      <c r="P120" s="8">
        <f t="shared" si="23"/>
        <v>51760.704000000005</v>
      </c>
    </row>
    <row r="121" spans="1:16" ht="18.75">
      <c r="A121" s="48"/>
      <c r="B121" s="49" t="s">
        <v>20</v>
      </c>
      <c r="C121" s="57" t="s">
        <v>16</v>
      </c>
      <c r="D121" s="5">
        <v>0.2681</v>
      </c>
      <c r="E121" s="1"/>
      <c r="F121" s="1"/>
      <c r="G121" s="1">
        <v>0</v>
      </c>
      <c r="H121" s="1"/>
      <c r="I121" s="1">
        <v>2.29</v>
      </c>
      <c r="J121" s="1">
        <v>3.0107</v>
      </c>
      <c r="K121" s="5">
        <v>0.7812</v>
      </c>
      <c r="L121" s="5"/>
      <c r="M121" s="5"/>
      <c r="N121" s="5"/>
      <c r="O121" s="1"/>
      <c r="P121" s="7">
        <f t="shared" si="23"/>
        <v>6.35</v>
      </c>
    </row>
    <row r="122" spans="1:16" ht="18.75">
      <c r="A122" s="48"/>
      <c r="B122" s="50" t="s">
        <v>73</v>
      </c>
      <c r="C122" s="50" t="s">
        <v>18</v>
      </c>
      <c r="D122" s="36">
        <v>1954.108</v>
      </c>
      <c r="E122" s="2"/>
      <c r="F122" s="2"/>
      <c r="G122" s="2">
        <v>0</v>
      </c>
      <c r="H122" s="2"/>
      <c r="I122" s="2">
        <v>3606.789</v>
      </c>
      <c r="J122" s="2">
        <v>4738.904</v>
      </c>
      <c r="K122" s="36">
        <v>1204.15</v>
      </c>
      <c r="L122" s="36"/>
      <c r="M122" s="36"/>
      <c r="N122" s="36"/>
      <c r="O122" s="2"/>
      <c r="P122" s="8">
        <f t="shared" si="23"/>
        <v>11503.951</v>
      </c>
    </row>
    <row r="123" spans="1:16" s="76" customFormat="1" ht="18.75">
      <c r="A123" s="92"/>
      <c r="B123" s="469" t="s">
        <v>101</v>
      </c>
      <c r="C123" s="63" t="s">
        <v>16</v>
      </c>
      <c r="D123" s="5">
        <f aca="true" t="shared" si="24" ref="D123:H124">+D101+D103+D105+D107+D109+D111+D113+D115+D117+D119+D121</f>
        <v>0.653</v>
      </c>
      <c r="E123" s="5">
        <f t="shared" si="24"/>
        <v>1.5105</v>
      </c>
      <c r="F123" s="5">
        <f t="shared" si="24"/>
        <v>0.2535</v>
      </c>
      <c r="G123" s="5">
        <f t="shared" si="24"/>
        <v>0</v>
      </c>
      <c r="H123" s="5">
        <f t="shared" si="24"/>
        <v>0</v>
      </c>
      <c r="I123" s="5">
        <f aca="true" t="shared" si="25" ref="I123:O124">+I101+I103+I105+I107+I109+I111+I113+I115+I117+I119+I121</f>
        <v>4.6155</v>
      </c>
      <c r="J123" s="5">
        <f t="shared" si="25"/>
        <v>6.4024</v>
      </c>
      <c r="K123" s="80">
        <f t="shared" si="25"/>
        <v>1.3715</v>
      </c>
      <c r="L123" s="80">
        <f t="shared" si="25"/>
        <v>1.4814</v>
      </c>
      <c r="M123" s="80">
        <f t="shared" si="25"/>
        <v>1.8537</v>
      </c>
      <c r="N123" s="80">
        <f t="shared" si="25"/>
        <v>2.4762</v>
      </c>
      <c r="O123" s="5">
        <f t="shared" si="25"/>
        <v>2.0531</v>
      </c>
      <c r="P123" s="14">
        <f t="shared" si="23"/>
        <v>22.670799999999996</v>
      </c>
    </row>
    <row r="124" spans="1:16" s="76" customFormat="1" ht="18.75">
      <c r="A124" s="93"/>
      <c r="B124" s="470"/>
      <c r="C124" s="88" t="s">
        <v>18</v>
      </c>
      <c r="D124" s="36">
        <f t="shared" si="24"/>
        <v>2055.441</v>
      </c>
      <c r="E124" s="36">
        <f t="shared" si="24"/>
        <v>8117.929999999999</v>
      </c>
      <c r="F124" s="36">
        <f t="shared" si="24"/>
        <v>448.165</v>
      </c>
      <c r="G124" s="36">
        <f t="shared" si="24"/>
        <v>0</v>
      </c>
      <c r="H124" s="36">
        <f t="shared" si="24"/>
        <v>0</v>
      </c>
      <c r="I124" s="36">
        <f t="shared" si="25"/>
        <v>19601.126</v>
      </c>
      <c r="J124" s="36">
        <f t="shared" si="25"/>
        <v>26703.857000000004</v>
      </c>
      <c r="K124" s="36">
        <f t="shared" si="25"/>
        <v>1639.406</v>
      </c>
      <c r="L124" s="36">
        <f t="shared" si="25"/>
        <v>1160.0069999999998</v>
      </c>
      <c r="M124" s="36">
        <f t="shared" si="25"/>
        <v>1155.019</v>
      </c>
      <c r="N124" s="36">
        <f t="shared" si="25"/>
        <v>1449.1650000000002</v>
      </c>
      <c r="O124" s="36">
        <f t="shared" si="25"/>
        <v>6485.635</v>
      </c>
      <c r="P124" s="89">
        <f t="shared" si="23"/>
        <v>68815.751</v>
      </c>
    </row>
    <row r="125" spans="1:16" ht="18.75">
      <c r="A125" s="48" t="s">
        <v>0</v>
      </c>
      <c r="B125" s="471" t="s">
        <v>74</v>
      </c>
      <c r="C125" s="57" t="s">
        <v>16</v>
      </c>
      <c r="D125" s="5"/>
      <c r="E125" s="1"/>
      <c r="F125" s="1"/>
      <c r="G125" s="1">
        <v>0</v>
      </c>
      <c r="H125" s="1"/>
      <c r="I125" s="1"/>
      <c r="J125" s="1"/>
      <c r="K125" s="5"/>
      <c r="L125" s="5"/>
      <c r="M125" s="5"/>
      <c r="N125" s="5"/>
      <c r="O125" s="1"/>
      <c r="P125" s="7">
        <f t="shared" si="23"/>
        <v>0</v>
      </c>
    </row>
    <row r="126" spans="1:16" ht="18.75">
      <c r="A126" s="48" t="s">
        <v>0</v>
      </c>
      <c r="B126" s="472"/>
      <c r="C126" s="50" t="s">
        <v>18</v>
      </c>
      <c r="D126" s="36"/>
      <c r="E126" s="2"/>
      <c r="F126" s="2"/>
      <c r="G126" s="17">
        <v>0</v>
      </c>
      <c r="H126" s="2"/>
      <c r="I126" s="2"/>
      <c r="J126" s="2"/>
      <c r="K126" s="36"/>
      <c r="L126" s="36"/>
      <c r="M126" s="36"/>
      <c r="N126" s="36"/>
      <c r="O126" s="2"/>
      <c r="P126" s="8">
        <f t="shared" si="23"/>
        <v>0</v>
      </c>
    </row>
    <row r="127" spans="1:16" ht="18.75">
      <c r="A127" s="48" t="s">
        <v>75</v>
      </c>
      <c r="B127" s="471" t="s">
        <v>76</v>
      </c>
      <c r="C127" s="57" t="s">
        <v>16</v>
      </c>
      <c r="D127" s="5"/>
      <c r="E127" s="1"/>
      <c r="F127" s="1"/>
      <c r="G127" s="1">
        <v>0</v>
      </c>
      <c r="H127" s="1"/>
      <c r="I127" s="1"/>
      <c r="J127" s="1"/>
      <c r="K127" s="5"/>
      <c r="L127" s="5"/>
      <c r="M127" s="5"/>
      <c r="N127" s="5"/>
      <c r="O127" s="1"/>
      <c r="P127" s="7">
        <f t="shared" si="23"/>
        <v>0</v>
      </c>
    </row>
    <row r="128" spans="1:16" ht="18.75">
      <c r="A128" s="48"/>
      <c r="B128" s="472"/>
      <c r="C128" s="50" t="s">
        <v>18</v>
      </c>
      <c r="D128" s="36"/>
      <c r="E128" s="2"/>
      <c r="F128" s="2"/>
      <c r="G128" s="17">
        <v>0</v>
      </c>
      <c r="H128" s="2"/>
      <c r="I128" s="2"/>
      <c r="J128" s="2"/>
      <c r="K128" s="36"/>
      <c r="L128" s="36"/>
      <c r="M128" s="36"/>
      <c r="N128" s="36"/>
      <c r="O128" s="2"/>
      <c r="P128" s="8">
        <f t="shared" si="23"/>
        <v>0</v>
      </c>
    </row>
    <row r="129" spans="1:16" ht="18.75">
      <c r="A129" s="48" t="s">
        <v>77</v>
      </c>
      <c r="B129" s="49" t="s">
        <v>20</v>
      </c>
      <c r="C129" s="49" t="s">
        <v>16</v>
      </c>
      <c r="D129" s="4"/>
      <c r="E129" s="3"/>
      <c r="F129" s="3"/>
      <c r="G129" s="1">
        <v>0</v>
      </c>
      <c r="H129" s="3"/>
      <c r="I129" s="3"/>
      <c r="J129" s="3"/>
      <c r="K129" s="4"/>
      <c r="L129" s="4"/>
      <c r="M129" s="4"/>
      <c r="N129" s="4"/>
      <c r="O129" s="3"/>
      <c r="P129" s="12">
        <f t="shared" si="23"/>
        <v>0</v>
      </c>
    </row>
    <row r="130" spans="1:16" ht="18.75">
      <c r="A130" s="48"/>
      <c r="B130" s="49" t="s">
        <v>140</v>
      </c>
      <c r="C130" s="57" t="s">
        <v>79</v>
      </c>
      <c r="D130" s="81"/>
      <c r="E130" s="21"/>
      <c r="F130" s="21"/>
      <c r="G130" s="1">
        <v>0</v>
      </c>
      <c r="H130" s="21"/>
      <c r="I130" s="21"/>
      <c r="J130" s="21"/>
      <c r="K130" s="5"/>
      <c r="L130" s="5"/>
      <c r="M130" s="5"/>
      <c r="N130" s="81"/>
      <c r="O130" s="21"/>
      <c r="P130" s="7">
        <f t="shared" si="23"/>
        <v>0</v>
      </c>
    </row>
    <row r="131" spans="1:16" ht="18.75">
      <c r="A131" s="48" t="s">
        <v>23</v>
      </c>
      <c r="B131" s="2"/>
      <c r="C131" s="50" t="s">
        <v>18</v>
      </c>
      <c r="D131" s="36"/>
      <c r="E131" s="2"/>
      <c r="F131" s="2"/>
      <c r="G131" s="17">
        <v>0</v>
      </c>
      <c r="H131" s="2"/>
      <c r="I131" s="2"/>
      <c r="J131" s="2"/>
      <c r="K131" s="36"/>
      <c r="L131" s="36"/>
      <c r="M131" s="36"/>
      <c r="N131" s="36"/>
      <c r="O131" s="2"/>
      <c r="P131" s="8">
        <f t="shared" si="23"/>
        <v>0</v>
      </c>
    </row>
    <row r="132" spans="1:16" s="76" customFormat="1" ht="18.75">
      <c r="A132" s="60"/>
      <c r="B132" s="90" t="s">
        <v>0</v>
      </c>
      <c r="C132" s="61" t="s">
        <v>16</v>
      </c>
      <c r="D132" s="4">
        <f>D125+D127+D129</f>
        <v>0</v>
      </c>
      <c r="E132" s="4">
        <f aca="true" t="shared" si="26" ref="E132:O132">E125+E127+E129</f>
        <v>0</v>
      </c>
      <c r="F132" s="4">
        <f t="shared" si="26"/>
        <v>0</v>
      </c>
      <c r="G132" s="4">
        <f t="shared" si="26"/>
        <v>0</v>
      </c>
      <c r="H132" s="4">
        <f t="shared" si="26"/>
        <v>0</v>
      </c>
      <c r="I132" s="4">
        <f t="shared" si="26"/>
        <v>0</v>
      </c>
      <c r="J132" s="4">
        <f t="shared" si="26"/>
        <v>0</v>
      </c>
      <c r="K132" s="4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3">
        <f t="shared" si="23"/>
        <v>0</v>
      </c>
    </row>
    <row r="133" spans="1:16" s="76" customFormat="1" ht="18.75">
      <c r="A133" s="60"/>
      <c r="B133" s="91" t="s">
        <v>141</v>
      </c>
      <c r="C133" s="63" t="s">
        <v>79</v>
      </c>
      <c r="D133" s="5">
        <f>+D130</f>
        <v>0</v>
      </c>
      <c r="E133" s="5">
        <f aca="true" t="shared" si="27" ref="E133:O133">+E130</f>
        <v>0</v>
      </c>
      <c r="F133" s="5">
        <f t="shared" si="27"/>
        <v>0</v>
      </c>
      <c r="G133" s="5">
        <f t="shared" si="27"/>
        <v>0</v>
      </c>
      <c r="H133" s="5">
        <f>H130</f>
        <v>0</v>
      </c>
      <c r="I133" s="5">
        <f t="shared" si="27"/>
        <v>0</v>
      </c>
      <c r="J133" s="5">
        <f t="shared" si="27"/>
        <v>0</v>
      </c>
      <c r="K133" s="5">
        <f t="shared" si="27"/>
        <v>0</v>
      </c>
      <c r="L133" s="5">
        <f t="shared" si="27"/>
        <v>0</v>
      </c>
      <c r="M133" s="5">
        <f t="shared" si="27"/>
        <v>0</v>
      </c>
      <c r="N133" s="5">
        <f t="shared" si="27"/>
        <v>0</v>
      </c>
      <c r="O133" s="5">
        <f t="shared" si="27"/>
        <v>0</v>
      </c>
      <c r="P133" s="14">
        <f t="shared" si="23"/>
        <v>0</v>
      </c>
    </row>
    <row r="134" spans="1:16" s="76" customFormat="1" ht="18.75">
      <c r="A134" s="87"/>
      <c r="B134" s="36"/>
      <c r="C134" s="88" t="s">
        <v>18</v>
      </c>
      <c r="D134" s="36">
        <f>+D126+D128+D131</f>
        <v>0</v>
      </c>
      <c r="E134" s="36">
        <f aca="true" t="shared" si="28" ref="E134:O134">+E126+E128+E131</f>
        <v>0</v>
      </c>
      <c r="F134" s="36">
        <f t="shared" si="28"/>
        <v>0</v>
      </c>
      <c r="G134" s="36">
        <f t="shared" si="28"/>
        <v>0</v>
      </c>
      <c r="H134" s="36">
        <f>H126+H128+H131</f>
        <v>0</v>
      </c>
      <c r="I134" s="36">
        <f t="shared" si="28"/>
        <v>0</v>
      </c>
      <c r="J134" s="36">
        <f t="shared" si="28"/>
        <v>0</v>
      </c>
      <c r="K134" s="36">
        <f t="shared" si="28"/>
        <v>0</v>
      </c>
      <c r="L134" s="36">
        <f t="shared" si="28"/>
        <v>0</v>
      </c>
      <c r="M134" s="36">
        <f t="shared" si="28"/>
        <v>0</v>
      </c>
      <c r="N134" s="36">
        <f t="shared" si="28"/>
        <v>0</v>
      </c>
      <c r="O134" s="36">
        <f t="shared" si="28"/>
        <v>0</v>
      </c>
      <c r="P134" s="89">
        <f t="shared" si="23"/>
        <v>0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 aca="true" t="shared" si="29" ref="D135:M135">D132+D123+D99</f>
        <v>25.5899</v>
      </c>
      <c r="E135" s="220">
        <f t="shared" si="29"/>
        <v>16.86435</v>
      </c>
      <c r="F135" s="220">
        <f t="shared" si="29"/>
        <v>3.4099999999999997</v>
      </c>
      <c r="G135" s="220">
        <f t="shared" si="29"/>
        <v>0</v>
      </c>
      <c r="H135" s="220">
        <f t="shared" si="29"/>
        <v>0</v>
      </c>
      <c r="I135" s="220">
        <f t="shared" si="29"/>
        <v>9.343900000000001</v>
      </c>
      <c r="J135" s="220">
        <f t="shared" si="29"/>
        <v>15.55086</v>
      </c>
      <c r="K135" s="220">
        <f t="shared" si="29"/>
        <v>10.6703</v>
      </c>
      <c r="L135" s="220">
        <f t="shared" si="29"/>
        <v>7.1885</v>
      </c>
      <c r="M135" s="220">
        <f t="shared" si="29"/>
        <v>15.887340000000002</v>
      </c>
      <c r="N135" s="220">
        <f>N132+N123+N99</f>
        <v>26.041099999999997</v>
      </c>
      <c r="O135" s="220">
        <f>O132+O123+O99</f>
        <v>25.8939</v>
      </c>
      <c r="P135" s="221">
        <f>SUM(D135:O135)</f>
        <v>156.44015000000002</v>
      </c>
    </row>
    <row r="136" spans="1:16" s="222" customFormat="1" ht="18.75">
      <c r="A136" s="217"/>
      <c r="B136" s="223" t="s">
        <v>153</v>
      </c>
      <c r="C136" s="224" t="s">
        <v>79</v>
      </c>
      <c r="D136" s="225">
        <f aca="true" t="shared" si="30" ref="D136:M136">+D130</f>
        <v>0</v>
      </c>
      <c r="E136" s="225">
        <f t="shared" si="30"/>
        <v>0</v>
      </c>
      <c r="F136" s="225">
        <f t="shared" si="30"/>
        <v>0</v>
      </c>
      <c r="G136" s="225">
        <f t="shared" si="30"/>
        <v>0</v>
      </c>
      <c r="H136" s="225">
        <f t="shared" si="30"/>
        <v>0</v>
      </c>
      <c r="I136" s="225">
        <f t="shared" si="30"/>
        <v>0</v>
      </c>
      <c r="J136" s="225">
        <f t="shared" si="30"/>
        <v>0</v>
      </c>
      <c r="K136" s="225">
        <f t="shared" si="30"/>
        <v>0</v>
      </c>
      <c r="L136" s="225">
        <f t="shared" si="30"/>
        <v>0</v>
      </c>
      <c r="M136" s="225">
        <f t="shared" si="30"/>
        <v>0</v>
      </c>
      <c r="N136" s="225">
        <f>+N130</f>
        <v>0</v>
      </c>
      <c r="O136" s="225">
        <f>+O130</f>
        <v>0</v>
      </c>
      <c r="P136" s="226">
        <f>SUM(D136:O136)</f>
        <v>0</v>
      </c>
    </row>
    <row r="137" spans="1:16" s="222" customFormat="1" ht="19.5" thickBot="1">
      <c r="A137" s="227"/>
      <c r="B137" s="228"/>
      <c r="C137" s="229" t="s">
        <v>18</v>
      </c>
      <c r="D137" s="230">
        <f aca="true" t="shared" si="31" ref="D137:M137">D134+D124+D100</f>
        <v>12306.789</v>
      </c>
      <c r="E137" s="230">
        <f t="shared" si="31"/>
        <v>15614.515</v>
      </c>
      <c r="F137" s="230">
        <f t="shared" si="31"/>
        <v>3268.759</v>
      </c>
      <c r="G137" s="230">
        <f t="shared" si="31"/>
        <v>0</v>
      </c>
      <c r="H137" s="230">
        <f t="shared" si="31"/>
        <v>0</v>
      </c>
      <c r="I137" s="230">
        <f t="shared" si="31"/>
        <v>24532.072</v>
      </c>
      <c r="J137" s="230">
        <f t="shared" si="31"/>
        <v>35992.03600000001</v>
      </c>
      <c r="K137" s="230">
        <f t="shared" si="31"/>
        <v>14529.629</v>
      </c>
      <c r="L137" s="230">
        <f t="shared" si="31"/>
        <v>9629.452</v>
      </c>
      <c r="M137" s="230">
        <f t="shared" si="31"/>
        <v>16612.397999999997</v>
      </c>
      <c r="N137" s="230">
        <f>N134+N124+N100</f>
        <v>18824.765</v>
      </c>
      <c r="O137" s="230">
        <f>O134+O124+O100</f>
        <v>23993.476000000002</v>
      </c>
      <c r="P137" s="231">
        <f>SUM(D137:O137)</f>
        <v>175303.89099999997</v>
      </c>
    </row>
    <row r="138" spans="15:16" ht="18.75">
      <c r="O138" s="484" t="s">
        <v>92</v>
      </c>
      <c r="P138" s="484"/>
    </row>
    <row r="139" spans="9:16" ht="18.75">
      <c r="I139" s="65"/>
      <c r="J139" s="24"/>
      <c r="P139" s="24"/>
    </row>
    <row r="140" ht="18.75">
      <c r="D140" s="95"/>
    </row>
    <row r="141" spans="4:5" ht="18.75">
      <c r="D141" s="95"/>
      <c r="E141" s="72"/>
    </row>
    <row r="142" spans="4:5" ht="18.75">
      <c r="D142" s="4"/>
      <c r="E142" s="72"/>
    </row>
    <row r="143" spans="4:5" ht="18.75">
      <c r="D143" s="24"/>
      <c r="E143" s="72"/>
    </row>
    <row r="145" ht="18.75">
      <c r="N145" s="24"/>
    </row>
    <row r="146" ht="18.75">
      <c r="N146" s="24"/>
    </row>
    <row r="147" ht="18.75">
      <c r="N147" s="24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SheetLayoutView="65" zoomScalePageLayoutView="0" workbookViewId="0" topLeftCell="A1">
      <pane xSplit="3" ySplit="3" topLeftCell="E61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77" customWidth="1"/>
  </cols>
  <sheetData>
    <row r="1" spans="1:16" ht="32.25">
      <c r="A1" s="483" t="s">
        <v>95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</row>
    <row r="2" spans="1:16" ht="19.5" thickBot="1">
      <c r="A2" s="11" t="s">
        <v>86</v>
      </c>
      <c r="B2" s="41"/>
      <c r="C2" s="11"/>
      <c r="O2" s="486" t="s">
        <v>154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8" t="s">
        <v>0</v>
      </c>
      <c r="B4" s="471" t="s">
        <v>15</v>
      </c>
      <c r="C4" s="57" t="s">
        <v>16</v>
      </c>
      <c r="D4" s="1">
        <f>SUM('㈱塩釜:七ヶ浜'!D4)</f>
        <v>12.9237</v>
      </c>
      <c r="E4" s="1">
        <f>SUM('㈱塩釜:七ヶ浜'!E4)</f>
        <v>14.784</v>
      </c>
      <c r="F4" s="1">
        <f>SUM('㈱塩釜:七ヶ浜'!F4)</f>
        <v>0</v>
      </c>
      <c r="G4" s="1">
        <f>SUM('㈱塩釜:七ヶ浜'!G4)</f>
        <v>0</v>
      </c>
      <c r="H4" s="1">
        <f>SUM('㈱塩釜:七ヶ浜'!H4)</f>
        <v>0.012</v>
      </c>
      <c r="I4" s="1">
        <f>SUM('㈱塩釜:七ヶ浜'!I4)</f>
        <v>0.005</v>
      </c>
      <c r="J4" s="1">
        <f>SUM('㈱塩釜:七ヶ浜'!J4)</f>
        <v>0.6818000000000001</v>
      </c>
      <c r="K4" s="1">
        <f>SUM('㈱塩釜:七ヶ浜'!K4)</f>
        <v>11.1458</v>
      </c>
      <c r="L4" s="1">
        <f>SUM('㈱塩釜:七ヶ浜'!L4)</f>
        <v>34.056700000000006</v>
      </c>
      <c r="M4" s="1">
        <f>SUM('㈱塩釜:七ヶ浜'!M4)</f>
        <v>50.1348</v>
      </c>
      <c r="N4" s="1">
        <f>SUM('㈱塩釜:七ヶ浜'!N4)</f>
        <v>83.8401</v>
      </c>
      <c r="O4" s="1">
        <f>SUM('㈱塩釜:七ヶ浜'!O4)</f>
        <v>826.4019000000001</v>
      </c>
      <c r="P4" s="7">
        <f aca="true" t="shared" si="0" ref="P4:P35">SUM(D4:O4)</f>
        <v>1033.9858000000002</v>
      </c>
    </row>
    <row r="5" spans="1:16" ht="18.75">
      <c r="A5" s="48" t="s">
        <v>17</v>
      </c>
      <c r="B5" s="472"/>
      <c r="C5" s="50" t="s">
        <v>18</v>
      </c>
      <c r="D5" s="2">
        <f>SUM('㈱塩釜:七ヶ浜'!D5)</f>
        <v>1353.0330000000001</v>
      </c>
      <c r="E5" s="2">
        <f>SUM('㈱塩釜:七ヶ浜'!E5)</f>
        <v>1265.77</v>
      </c>
      <c r="F5" s="2">
        <f>SUM('㈱塩釜:七ヶ浜'!F5)</f>
        <v>0</v>
      </c>
      <c r="G5" s="2">
        <f>SUM('㈱塩釜:七ヶ浜'!G5)</f>
        <v>0</v>
      </c>
      <c r="H5" s="2">
        <f>SUM('㈱塩釜:七ヶ浜'!H5)</f>
        <v>2.52</v>
      </c>
      <c r="I5" s="2">
        <f>SUM('㈱塩釜:七ヶ浜'!I5)</f>
        <v>2.625</v>
      </c>
      <c r="J5" s="2">
        <f>SUM('㈱塩釜:七ヶ浜'!J5)</f>
        <v>169.47</v>
      </c>
      <c r="K5" s="2">
        <f>SUM('㈱塩釜:七ヶ浜'!K5)</f>
        <v>1017.095</v>
      </c>
      <c r="L5" s="2">
        <f>SUM('㈱塩釜:七ヶ浜'!L5)</f>
        <v>3768.012</v>
      </c>
      <c r="M5" s="2">
        <f>SUM('㈱塩釜:七ヶ浜'!M5)</f>
        <v>2711.551</v>
      </c>
      <c r="N5" s="2">
        <f>SUM('㈱塩釜:七ヶ浜'!N5)</f>
        <v>4684.785</v>
      </c>
      <c r="O5" s="2">
        <f>SUM('㈱塩釜:七ヶ浜'!O5)</f>
        <v>36293.326</v>
      </c>
      <c r="P5" s="8">
        <f t="shared" si="0"/>
        <v>51268.187</v>
      </c>
    </row>
    <row r="6" spans="1:16" ht="18.75">
      <c r="A6" s="48" t="s">
        <v>19</v>
      </c>
      <c r="B6" s="49" t="s">
        <v>20</v>
      </c>
      <c r="C6" s="57" t="s">
        <v>16</v>
      </c>
      <c r="D6" s="1">
        <f>SUM('㈱塩釜:七ヶ浜'!D6)</f>
        <v>3293.096</v>
      </c>
      <c r="E6" s="1">
        <f>SUM('㈱塩釜:七ヶ浜'!E6)</f>
        <v>567.8335</v>
      </c>
      <c r="F6" s="1">
        <f>SUM('㈱塩釜:七ヶ浜'!F6)</f>
        <v>0.134</v>
      </c>
      <c r="G6" s="1">
        <f>SUM('㈱塩釜:七ヶ浜'!G6)</f>
        <v>0.088</v>
      </c>
      <c r="H6" s="1">
        <f>SUM('㈱塩釜:七ヶ浜'!H6)</f>
        <v>0.012</v>
      </c>
      <c r="I6" s="1">
        <f>SUM('㈱塩釜:七ヶ浜'!I6)</f>
        <v>0.214</v>
      </c>
      <c r="J6" s="1">
        <f>SUM('㈱塩釜:七ヶ浜'!J6)</f>
        <v>0.596</v>
      </c>
      <c r="K6" s="1">
        <f>SUM('㈱塩釜:七ヶ浜'!K6)</f>
        <v>29.546300000000002</v>
      </c>
      <c r="L6" s="1">
        <f>SUM('㈱塩釜:七ヶ浜'!L6)</f>
        <v>17.9195</v>
      </c>
      <c r="M6" s="1">
        <f>SUM('㈱塩釜:七ヶ浜'!M6)</f>
        <v>21.9948</v>
      </c>
      <c r="N6" s="1">
        <f>SUM('㈱塩釜:七ヶ浜'!N6)</f>
        <v>477.73580000000004</v>
      </c>
      <c r="O6" s="1">
        <f>SUM('㈱塩釜:七ヶ浜'!O6)</f>
        <v>2656.471</v>
      </c>
      <c r="P6" s="7">
        <f t="shared" si="0"/>
        <v>7065.6409</v>
      </c>
    </row>
    <row r="7" spans="1:16" ht="18.75">
      <c r="A7" s="48" t="s">
        <v>21</v>
      </c>
      <c r="B7" s="50" t="s">
        <v>100</v>
      </c>
      <c r="C7" s="50" t="s">
        <v>18</v>
      </c>
      <c r="D7" s="2">
        <f>SUM('㈱塩釜:七ヶ浜'!D7)</f>
        <v>129364.272</v>
      </c>
      <c r="E7" s="2">
        <f>SUM('㈱塩釜:七ヶ浜'!E7)</f>
        <v>19657.317</v>
      </c>
      <c r="F7" s="2">
        <f>SUM('㈱塩釜:七ヶ浜'!F7)</f>
        <v>69.405</v>
      </c>
      <c r="G7" s="2">
        <f>SUM('㈱塩釜:七ヶ浜'!G7)</f>
        <v>46.935</v>
      </c>
      <c r="H7" s="2">
        <f>SUM('㈱塩釜:七ヶ浜'!H7)</f>
        <v>5.04</v>
      </c>
      <c r="I7" s="2">
        <f>SUM('㈱塩釜:七ヶ浜'!I7)</f>
        <v>122.85</v>
      </c>
      <c r="J7" s="2">
        <f>SUM('㈱塩釜:七ヶ浜'!J7)</f>
        <v>285.285</v>
      </c>
      <c r="K7" s="2">
        <f>SUM('㈱塩釜:七ヶ浜'!K7)</f>
        <v>1507.71</v>
      </c>
      <c r="L7" s="2">
        <f>SUM('㈱塩釜:七ヶ浜'!L7)</f>
        <v>794.53</v>
      </c>
      <c r="M7" s="2">
        <f>SUM('㈱塩釜:七ヶ浜'!M7)</f>
        <v>801.245</v>
      </c>
      <c r="N7" s="2">
        <f>SUM('㈱塩釜:七ヶ浜'!N7)</f>
        <v>10166.297</v>
      </c>
      <c r="O7" s="2">
        <f>SUM('㈱塩釜:七ヶ浜'!O7)</f>
        <v>64977.903000000006</v>
      </c>
      <c r="P7" s="8">
        <f t="shared" si="0"/>
        <v>227798.789</v>
      </c>
    </row>
    <row r="8" spans="1:16" ht="18.75">
      <c r="A8" s="48" t="s">
        <v>23</v>
      </c>
      <c r="B8" s="469" t="s">
        <v>101</v>
      </c>
      <c r="C8" s="57" t="s">
        <v>16</v>
      </c>
      <c r="D8" s="1">
        <f>+D4+D6</f>
        <v>3306.0197</v>
      </c>
      <c r="E8" s="1">
        <f>+E4+E6</f>
        <v>582.6175</v>
      </c>
      <c r="F8" s="1">
        <f aca="true" t="shared" si="1" ref="F8:O8">+F4+F6</f>
        <v>0.134</v>
      </c>
      <c r="G8" s="1">
        <f t="shared" si="1"/>
        <v>0.088</v>
      </c>
      <c r="H8" s="1">
        <f t="shared" si="1"/>
        <v>0.024</v>
      </c>
      <c r="I8" s="1">
        <f t="shared" si="1"/>
        <v>0.219</v>
      </c>
      <c r="J8" s="1">
        <f t="shared" si="1"/>
        <v>1.2778</v>
      </c>
      <c r="K8" s="1">
        <f t="shared" si="1"/>
        <v>40.6921</v>
      </c>
      <c r="L8" s="1">
        <f t="shared" si="1"/>
        <v>51.976200000000006</v>
      </c>
      <c r="M8" s="1">
        <f t="shared" si="1"/>
        <v>72.1296</v>
      </c>
      <c r="N8" s="1">
        <f t="shared" si="1"/>
        <v>561.5759</v>
      </c>
      <c r="O8" s="1">
        <f t="shared" si="1"/>
        <v>3482.8729000000003</v>
      </c>
      <c r="P8" s="7">
        <f t="shared" si="0"/>
        <v>8099.626700000001</v>
      </c>
    </row>
    <row r="9" spans="1:16" ht="18.75">
      <c r="A9" s="51"/>
      <c r="B9" s="470"/>
      <c r="C9" s="50" t="s">
        <v>18</v>
      </c>
      <c r="D9" s="2">
        <f>+D5+D7</f>
        <v>130717.305</v>
      </c>
      <c r="E9" s="2">
        <f>+E5+E7</f>
        <v>20923.087</v>
      </c>
      <c r="F9" s="2">
        <f aca="true" t="shared" si="2" ref="F9:O9">+F5+F7</f>
        <v>69.405</v>
      </c>
      <c r="G9" s="2">
        <f t="shared" si="2"/>
        <v>46.935</v>
      </c>
      <c r="H9" s="2">
        <f t="shared" si="2"/>
        <v>7.5600000000000005</v>
      </c>
      <c r="I9" s="2">
        <f t="shared" si="2"/>
        <v>125.475</v>
      </c>
      <c r="J9" s="2">
        <f t="shared" si="2"/>
        <v>454.755</v>
      </c>
      <c r="K9" s="2">
        <f t="shared" si="2"/>
        <v>2524.8050000000003</v>
      </c>
      <c r="L9" s="2">
        <f t="shared" si="2"/>
        <v>4562.542</v>
      </c>
      <c r="M9" s="2">
        <f t="shared" si="2"/>
        <v>3512.796</v>
      </c>
      <c r="N9" s="2">
        <f t="shared" si="2"/>
        <v>14851.082</v>
      </c>
      <c r="O9" s="2">
        <f t="shared" si="2"/>
        <v>101271.229</v>
      </c>
      <c r="P9" s="8">
        <f t="shared" si="0"/>
        <v>279066.97599999997</v>
      </c>
    </row>
    <row r="10" spans="1:16" ht="18.75">
      <c r="A10" s="465" t="s">
        <v>102</v>
      </c>
      <c r="B10" s="466"/>
      <c r="C10" s="57" t="s">
        <v>16</v>
      </c>
      <c r="D10" s="1">
        <f>SUM('㈱塩釜:七ヶ浜'!D10)</f>
        <v>5.0281</v>
      </c>
      <c r="E10" s="1">
        <f>SUM('㈱塩釜:七ヶ浜'!E10)</f>
        <v>1.5217</v>
      </c>
      <c r="F10" s="1">
        <f>SUM('㈱塩釜:七ヶ浜'!F10)</f>
        <v>0.2838</v>
      </c>
      <c r="G10" s="1">
        <f>SUM('㈱塩釜:七ヶ浜'!G10)</f>
        <v>2.3958</v>
      </c>
      <c r="H10" s="1">
        <f>SUM('㈱塩釜:七ヶ浜'!H10)</f>
        <v>40.333</v>
      </c>
      <c r="I10" s="1">
        <f>SUM('㈱塩釜:七ヶ浜'!I10)</f>
        <v>191.7941</v>
      </c>
      <c r="J10" s="1">
        <f>SUM('㈱塩釜:七ヶ浜'!J10)</f>
        <v>2875.3185999999996</v>
      </c>
      <c r="K10" s="1">
        <f>SUM('㈱塩釜:七ヶ浜'!K10)</f>
        <v>2751.4114999999997</v>
      </c>
      <c r="L10" s="1">
        <f>SUM('㈱塩釜:七ヶ浜'!L10)</f>
        <v>6323.3435</v>
      </c>
      <c r="M10" s="1">
        <f>SUM('㈱塩釜:七ヶ浜'!M10)</f>
        <v>4435.4277999999995</v>
      </c>
      <c r="N10" s="1">
        <f>SUM('㈱塩釜:七ヶ浜'!N10)</f>
        <v>2174.0006000000003</v>
      </c>
      <c r="O10" s="1">
        <f>SUM('㈱塩釜:七ヶ浜'!O10)</f>
        <v>0.3428</v>
      </c>
      <c r="P10" s="7">
        <f t="shared" si="0"/>
        <v>18801.201299999993</v>
      </c>
    </row>
    <row r="11" spans="1:16" ht="18.75">
      <c r="A11" s="467"/>
      <c r="B11" s="468"/>
      <c r="C11" s="50" t="s">
        <v>18</v>
      </c>
      <c r="D11" s="2">
        <f>SUM('㈱塩釜:七ヶ浜'!D11)</f>
        <v>1840.243</v>
      </c>
      <c r="E11" s="2">
        <f>SUM('㈱塩釜:七ヶ浜'!E11)</f>
        <v>500.333</v>
      </c>
      <c r="F11" s="2">
        <f>SUM('㈱塩釜:七ヶ浜'!F11)</f>
        <v>171.426</v>
      </c>
      <c r="G11" s="2">
        <f>SUM('㈱塩釜:七ヶ浜'!G11)</f>
        <v>889.047</v>
      </c>
      <c r="H11" s="2">
        <f>SUM('㈱塩釜:七ヶ浜'!H11)</f>
        <v>19191.347</v>
      </c>
      <c r="I11" s="2">
        <f>SUM('㈱塩釜:七ヶ浜'!I11)</f>
        <v>109732.90999999999</v>
      </c>
      <c r="J11" s="2">
        <f>SUM('㈱塩釜:七ヶ浜'!J11)</f>
        <v>821365.556</v>
      </c>
      <c r="K11" s="2">
        <f>SUM('㈱塩釜:七ヶ浜'!K11)</f>
        <v>884673.6440000001</v>
      </c>
      <c r="L11" s="2">
        <f>SUM('㈱塩釜:七ヶ浜'!L11)</f>
        <v>1449215.306</v>
      </c>
      <c r="M11" s="2">
        <f>SUM('㈱塩釜:七ヶ浜'!M11)</f>
        <v>1534332.768</v>
      </c>
      <c r="N11" s="2">
        <f>SUM('㈱塩釜:七ヶ浜'!N11)</f>
        <v>826632.1273</v>
      </c>
      <c r="O11" s="2">
        <f>SUM('㈱塩釜:七ヶ浜'!O11)</f>
        <v>58.128</v>
      </c>
      <c r="P11" s="8">
        <f t="shared" si="0"/>
        <v>5648602.835299999</v>
      </c>
    </row>
    <row r="12" spans="1:16" ht="18.75">
      <c r="A12" s="52"/>
      <c r="B12" s="471" t="s">
        <v>26</v>
      </c>
      <c r="C12" s="57" t="s">
        <v>16</v>
      </c>
      <c r="D12" s="1">
        <f>SUM('㈱塩釜:七ヶ浜'!D12)</f>
        <v>11.1576</v>
      </c>
      <c r="E12" s="1">
        <f>SUM('㈱塩釜:七ヶ浜'!E12)</f>
        <v>9.0044</v>
      </c>
      <c r="F12" s="1">
        <f>SUM('㈱塩釜:七ヶ浜'!F12)</f>
        <v>4.4966</v>
      </c>
      <c r="G12" s="1">
        <f>SUM('㈱塩釜:七ヶ浜'!G12)</f>
        <v>6.568099999999999</v>
      </c>
      <c r="H12" s="1">
        <f>SUM('㈱塩釜:七ヶ浜'!H12)</f>
        <v>10.6345</v>
      </c>
      <c r="I12" s="1">
        <f>SUM('㈱塩釜:七ヶ浜'!I12)</f>
        <v>19.8342</v>
      </c>
      <c r="J12" s="1">
        <f>SUM('㈱塩釜:七ヶ浜'!J12)</f>
        <v>11.2083</v>
      </c>
      <c r="K12" s="1">
        <f>SUM('㈱塩釜:七ヶ浜'!K12)</f>
        <v>279.3736</v>
      </c>
      <c r="L12" s="1">
        <f>SUM('㈱塩釜:七ヶ浜'!L12)</f>
        <v>8.151900000000001</v>
      </c>
      <c r="M12" s="1">
        <f>SUM('㈱塩釜:七ヶ浜'!M12)</f>
        <v>6.2459</v>
      </c>
      <c r="N12" s="1">
        <f>SUM('㈱塩釜:七ヶ浜'!N12)</f>
        <v>4.8171</v>
      </c>
      <c r="O12" s="1">
        <f>SUM('㈱塩釜:七ヶ浜'!O12)</f>
        <v>13.8898</v>
      </c>
      <c r="P12" s="7">
        <f t="shared" si="0"/>
        <v>385.38199999999995</v>
      </c>
    </row>
    <row r="13" spans="1:16" ht="18.75">
      <c r="A13" s="47" t="s">
        <v>0</v>
      </c>
      <c r="B13" s="472"/>
      <c r="C13" s="50" t="s">
        <v>18</v>
      </c>
      <c r="D13" s="2">
        <f>SUM('㈱塩釜:七ヶ浜'!D13)</f>
        <v>30531.736</v>
      </c>
      <c r="E13" s="2">
        <f>SUM('㈱塩釜:七ヶ浜'!E13)</f>
        <v>25919.238</v>
      </c>
      <c r="F13" s="2">
        <f>SUM('㈱塩釜:七ヶ浜'!F13)</f>
        <v>13633.956000000002</v>
      </c>
      <c r="G13" s="2">
        <f>SUM('㈱塩釜:七ヶ浜'!G13)</f>
        <v>21572.08</v>
      </c>
      <c r="H13" s="2">
        <f>SUM('㈱塩釜:七ヶ浜'!H13)</f>
        <v>32449.041</v>
      </c>
      <c r="I13" s="2">
        <f>SUM('㈱塩釜:七ヶ浜'!I13)</f>
        <v>42443.831000000006</v>
      </c>
      <c r="J13" s="2">
        <f>SUM('㈱塩釜:七ヶ浜'!J13)</f>
        <v>31287.017</v>
      </c>
      <c r="K13" s="2">
        <f>SUM('㈱塩釜:七ヶ浜'!K13)</f>
        <v>471068.31799999997</v>
      </c>
      <c r="L13" s="2">
        <f>SUM('㈱塩釜:七ヶ浜'!L13)</f>
        <v>16060.355</v>
      </c>
      <c r="M13" s="2">
        <f>SUM('㈱塩釜:七ヶ浜'!M13)</f>
        <v>18794.572</v>
      </c>
      <c r="N13" s="2">
        <f>SUM('㈱塩釜:七ヶ浜'!N13)</f>
        <v>16809.380000000005</v>
      </c>
      <c r="O13" s="2">
        <f>SUM('㈱塩釜:七ヶ浜'!O13)</f>
        <v>51769.196</v>
      </c>
      <c r="P13" s="8">
        <f t="shared" si="0"/>
        <v>772338.72</v>
      </c>
    </row>
    <row r="14" spans="1:16" ht="18.75">
      <c r="A14" s="48" t="s">
        <v>27</v>
      </c>
      <c r="B14" s="471" t="s">
        <v>28</v>
      </c>
      <c r="C14" s="57" t="s">
        <v>16</v>
      </c>
      <c r="D14" s="1">
        <f>SUM('㈱塩釜:七ヶ浜'!D14)</f>
        <v>6.4228</v>
      </c>
      <c r="E14" s="1">
        <f>SUM('㈱塩釜:七ヶ浜'!E14)</f>
        <v>7.1575999999999995</v>
      </c>
      <c r="F14" s="1">
        <f>SUM('㈱塩釜:七ヶ浜'!F14)</f>
        <v>0.5312</v>
      </c>
      <c r="G14" s="1">
        <f>SUM('㈱塩釜:七ヶ浜'!G14)</f>
        <v>14.129</v>
      </c>
      <c r="H14" s="1">
        <f>SUM('㈱塩釜:七ヶ浜'!H14)</f>
        <v>5.4922</v>
      </c>
      <c r="I14" s="1">
        <f>SUM('㈱塩釜:七ヶ浜'!I14)</f>
        <v>2.8998</v>
      </c>
      <c r="J14" s="1">
        <f>SUM('㈱塩釜:七ヶ浜'!J14)</f>
        <v>24.1991</v>
      </c>
      <c r="K14" s="1">
        <f>SUM('㈱塩釜:七ヶ浜'!K14)</f>
        <v>9.186699999999998</v>
      </c>
      <c r="L14" s="1">
        <f>SUM('㈱塩釜:七ヶ浜'!L14)</f>
        <v>0.601</v>
      </c>
      <c r="M14" s="1">
        <f>SUM('㈱塩釜:七ヶ浜'!M14)</f>
        <v>5.2624</v>
      </c>
      <c r="N14" s="1">
        <f>SUM('㈱塩釜:七ヶ浜'!N14)</f>
        <v>3.8022</v>
      </c>
      <c r="O14" s="1">
        <f>SUM('㈱塩釜:七ヶ浜'!O14)</f>
        <v>13.378999999999998</v>
      </c>
      <c r="P14" s="7">
        <f t="shared" si="0"/>
        <v>93.06299999999999</v>
      </c>
    </row>
    <row r="15" spans="1:16" ht="18.75">
      <c r="A15" s="48" t="s">
        <v>0</v>
      </c>
      <c r="B15" s="472"/>
      <c r="C15" s="50" t="s">
        <v>18</v>
      </c>
      <c r="D15" s="2">
        <f>SUM('㈱塩釜:七ヶ浜'!D15)</f>
        <v>5530.271</v>
      </c>
      <c r="E15" s="2">
        <f>SUM('㈱塩釜:七ヶ浜'!E15)</f>
        <v>7019.505</v>
      </c>
      <c r="F15" s="2">
        <f>SUM('㈱塩釜:七ヶ浜'!F15)</f>
        <v>382.456</v>
      </c>
      <c r="G15" s="2">
        <f>SUM('㈱塩釜:七ヶ浜'!G15)</f>
        <v>8156.654</v>
      </c>
      <c r="H15" s="2">
        <f>SUM('㈱塩釜:七ヶ浜'!H15)</f>
        <v>2237.999</v>
      </c>
      <c r="I15" s="2">
        <f>SUM('㈱塩釜:七ヶ浜'!I15)</f>
        <v>1417.654</v>
      </c>
      <c r="J15" s="2">
        <f>SUM('㈱塩釜:七ヶ浜'!J15)</f>
        <v>15770.964</v>
      </c>
      <c r="K15" s="2">
        <f>SUM('㈱塩釜:七ヶ浜'!K15)</f>
        <v>3806.5269999999996</v>
      </c>
      <c r="L15" s="2">
        <f>SUM('㈱塩釜:七ヶ浜'!L15)</f>
        <v>320.178</v>
      </c>
      <c r="M15" s="2">
        <f>SUM('㈱塩釜:七ヶ浜'!M15)</f>
        <v>3259.7190000000005</v>
      </c>
      <c r="N15" s="2">
        <f>SUM('㈱塩釜:七ヶ浜'!N15)</f>
        <v>2422.06485</v>
      </c>
      <c r="O15" s="2">
        <f>SUM('㈱塩釜:七ヶ浜'!O15)</f>
        <v>11770.343</v>
      </c>
      <c r="P15" s="8">
        <f t="shared" si="0"/>
        <v>62094.33485</v>
      </c>
    </row>
    <row r="16" spans="1:16" ht="18.75">
      <c r="A16" s="48" t="s">
        <v>29</v>
      </c>
      <c r="B16" s="471" t="s">
        <v>30</v>
      </c>
      <c r="C16" s="57" t="s">
        <v>16</v>
      </c>
      <c r="D16" s="1">
        <f>SUM('㈱塩釜:七ヶ浜'!D16)</f>
        <v>224.91725</v>
      </c>
      <c r="E16" s="1">
        <f>SUM('㈱塩釜:七ヶ浜'!E16)</f>
        <v>162.3308</v>
      </c>
      <c r="F16" s="1">
        <f>SUM('㈱塩釜:七ヶ浜'!F16)</f>
        <v>32.4944</v>
      </c>
      <c r="G16" s="1">
        <f>SUM('㈱塩釜:七ヶ浜'!G16)</f>
        <v>42.9278</v>
      </c>
      <c r="H16" s="1">
        <f>SUM('㈱塩釜:七ヶ浜'!H16)</f>
        <v>73.3697</v>
      </c>
      <c r="I16" s="1">
        <f>SUM('㈱塩釜:七ヶ浜'!I16)</f>
        <v>82.5233</v>
      </c>
      <c r="J16" s="1">
        <f>SUM('㈱塩釜:七ヶ浜'!J16)</f>
        <v>348.2268</v>
      </c>
      <c r="K16" s="1">
        <f>SUM('㈱塩釜:七ヶ浜'!K16)</f>
        <v>268.6336</v>
      </c>
      <c r="L16" s="1">
        <f>SUM('㈱塩釜:七ヶ浜'!L16)</f>
        <v>372.3571</v>
      </c>
      <c r="M16" s="1">
        <f>SUM('㈱塩釜:七ヶ浜'!M16)</f>
        <v>851.5868</v>
      </c>
      <c r="N16" s="1">
        <f>SUM('㈱塩釜:七ヶ浜'!N16)</f>
        <v>591.0045</v>
      </c>
      <c r="O16" s="1">
        <f>SUM('㈱塩釜:七ヶ浜'!O16)</f>
        <v>332.5378</v>
      </c>
      <c r="P16" s="7">
        <f t="shared" si="0"/>
        <v>3382.90985</v>
      </c>
    </row>
    <row r="17" spans="1:16" ht="18.75">
      <c r="A17" s="48"/>
      <c r="B17" s="472"/>
      <c r="C17" s="50" t="s">
        <v>18</v>
      </c>
      <c r="D17" s="2">
        <f>SUM('㈱塩釜:七ヶ浜'!D17)</f>
        <v>242658.109</v>
      </c>
      <c r="E17" s="2">
        <f>SUM('㈱塩釜:七ヶ浜'!E17)</f>
        <v>182903.217</v>
      </c>
      <c r="F17" s="2">
        <f>SUM('㈱塩釜:七ヶ浜'!F17)</f>
        <v>34889.253</v>
      </c>
      <c r="G17" s="2">
        <f>SUM('㈱塩釜:七ヶ浜'!G17)</f>
        <v>46773.630999999994</v>
      </c>
      <c r="H17" s="2">
        <f>SUM('㈱塩釜:七ヶ浜'!H17)</f>
        <v>68697.325</v>
      </c>
      <c r="I17" s="2">
        <f>SUM('㈱塩釜:七ヶ浜'!I17)</f>
        <v>75055.45700000001</v>
      </c>
      <c r="J17" s="2">
        <f>SUM('㈱塩釜:七ヶ浜'!J17)</f>
        <v>168498.52899999998</v>
      </c>
      <c r="K17" s="2">
        <f>SUM('㈱塩釜:七ヶ浜'!K17)</f>
        <v>255012.60199999998</v>
      </c>
      <c r="L17" s="2">
        <f>SUM('㈱塩釜:七ヶ浜'!L17)</f>
        <v>524555.661</v>
      </c>
      <c r="M17" s="2">
        <f>SUM('㈱塩釜:七ヶ浜'!M17)</f>
        <v>1076006.7650000001</v>
      </c>
      <c r="N17" s="2">
        <f>SUM('㈱塩釜:七ヶ浜'!N17)</f>
        <v>787436.0755</v>
      </c>
      <c r="O17" s="2">
        <f>SUM('㈱塩釜:七ヶ浜'!O17)</f>
        <v>505334.431</v>
      </c>
      <c r="P17" s="8">
        <f t="shared" si="0"/>
        <v>3967821.0555</v>
      </c>
    </row>
    <row r="18" spans="1:16" ht="18.75">
      <c r="A18" s="48" t="s">
        <v>31</v>
      </c>
      <c r="B18" s="49" t="s">
        <v>104</v>
      </c>
      <c r="C18" s="57" t="s">
        <v>16</v>
      </c>
      <c r="D18" s="1">
        <f>SUM('㈱塩釜:七ヶ浜'!D18)</f>
        <v>38.635</v>
      </c>
      <c r="E18" s="1">
        <f>SUM('㈱塩釜:七ヶ浜'!E18)</f>
        <v>27.803299999999997</v>
      </c>
      <c r="F18" s="1">
        <f>SUM('㈱塩釜:七ヶ浜'!F18)</f>
        <v>20.625999999999998</v>
      </c>
      <c r="G18" s="1">
        <f>SUM('㈱塩釜:七ヶ浜'!G18)</f>
        <v>20.2054</v>
      </c>
      <c r="H18" s="1">
        <f>SUM('㈱塩釜:七ヶ浜'!H18)</f>
        <v>16.0263</v>
      </c>
      <c r="I18" s="1">
        <f>SUM('㈱塩釜:七ヶ浜'!I18)</f>
        <v>23.7586</v>
      </c>
      <c r="J18" s="1">
        <f>SUM('㈱塩釜:七ヶ浜'!J18)</f>
        <v>350.5765</v>
      </c>
      <c r="K18" s="1">
        <f>SUM('㈱塩釜:七ヶ浜'!K18)</f>
        <v>382.84590000000003</v>
      </c>
      <c r="L18" s="1">
        <f>SUM('㈱塩釜:七ヶ浜'!L18)</f>
        <v>263.91549999999995</v>
      </c>
      <c r="M18" s="1">
        <f>SUM('㈱塩釜:七ヶ浜'!M18)</f>
        <v>100.733</v>
      </c>
      <c r="N18" s="1">
        <f>SUM('㈱塩釜:七ヶ浜'!N18)</f>
        <v>8.6965</v>
      </c>
      <c r="O18" s="1">
        <f>SUM('㈱塩釜:七ヶ浜'!O18)</f>
        <v>5.4682</v>
      </c>
      <c r="P18" s="7">
        <f t="shared" si="0"/>
        <v>1259.2902</v>
      </c>
    </row>
    <row r="19" spans="1:16" ht="18.75">
      <c r="A19" s="246"/>
      <c r="B19" s="50" t="s">
        <v>105</v>
      </c>
      <c r="C19" s="50" t="s">
        <v>18</v>
      </c>
      <c r="D19" s="2">
        <f>SUM('㈱塩釜:七ヶ浜'!D19)</f>
        <v>28066.503999999997</v>
      </c>
      <c r="E19" s="2">
        <f>SUM('㈱塩釜:七ヶ浜'!E19)</f>
        <v>23804.182</v>
      </c>
      <c r="F19" s="2">
        <f>SUM('㈱塩釜:七ヶ浜'!F19)</f>
        <v>15457.876</v>
      </c>
      <c r="G19" s="2">
        <f>SUM('㈱塩釜:七ヶ浜'!G19)</f>
        <v>15282.044999999998</v>
      </c>
      <c r="H19" s="2">
        <f>SUM('㈱塩釜:七ヶ浜'!H19)</f>
        <v>9693.064999999999</v>
      </c>
      <c r="I19" s="2">
        <f>SUM('㈱塩釜:七ヶ浜'!I19)</f>
        <v>10958.883</v>
      </c>
      <c r="J19" s="2">
        <f>SUM('㈱塩釜:七ヶ浜'!J19)</f>
        <v>151069.85299999997</v>
      </c>
      <c r="K19" s="2">
        <f>SUM('㈱塩釜:七ヶ浜'!K19)</f>
        <v>211826.80099999998</v>
      </c>
      <c r="L19" s="2">
        <f>SUM('㈱塩釜:七ヶ浜'!L19)</f>
        <v>147758.128</v>
      </c>
      <c r="M19" s="2">
        <f>SUM('㈱塩釜:七ヶ浜'!M19)</f>
        <v>64321.472</v>
      </c>
      <c r="N19" s="2">
        <f>SUM('㈱塩釜:七ヶ浜'!N19)</f>
        <v>10240.9378</v>
      </c>
      <c r="O19" s="2">
        <f>SUM('㈱塩釜:七ヶ浜'!O19)</f>
        <v>7133.635</v>
      </c>
      <c r="P19" s="8">
        <f t="shared" si="0"/>
        <v>695613.3817999999</v>
      </c>
    </row>
    <row r="20" spans="1:16" ht="18.75">
      <c r="A20" s="48" t="s">
        <v>23</v>
      </c>
      <c r="B20" s="471" t="s">
        <v>32</v>
      </c>
      <c r="C20" s="57" t="s">
        <v>16</v>
      </c>
      <c r="D20" s="1">
        <f>SUM('㈱塩釜:七ヶ浜'!D20)</f>
        <v>529.47555</v>
      </c>
      <c r="E20" s="1">
        <f>SUM('㈱塩釜:七ヶ浜'!E20)</f>
        <v>508.03000000000003</v>
      </c>
      <c r="F20" s="1">
        <f>SUM('㈱塩釜:七ヶ浜'!F20)</f>
        <v>152.2166</v>
      </c>
      <c r="G20" s="1">
        <f>SUM('㈱塩釜:七ヶ浜'!G20)</f>
        <v>98.1621</v>
      </c>
      <c r="H20" s="1">
        <f>SUM('㈱塩釜:七ヶ浜'!H20)</f>
        <v>224.2982</v>
      </c>
      <c r="I20" s="1">
        <f>SUM('㈱塩釜:七ヶ浜'!I20)</f>
        <v>179.6268</v>
      </c>
      <c r="J20" s="1">
        <f>SUM('㈱塩釜:七ヶ浜'!J20)</f>
        <v>237.7174</v>
      </c>
      <c r="K20" s="1">
        <f>SUM('㈱塩釜:七ヶ浜'!K20)</f>
        <v>73.8406</v>
      </c>
      <c r="L20" s="1">
        <f>SUM('㈱塩釜:七ヶ浜'!L20)</f>
        <v>24.4131</v>
      </c>
      <c r="M20" s="1">
        <f>SUM('㈱塩釜:七ヶ浜'!M20)</f>
        <v>94.0419</v>
      </c>
      <c r="N20" s="1">
        <f>SUM('㈱塩釜:七ヶ浜'!N20)</f>
        <v>338.4205</v>
      </c>
      <c r="O20" s="1">
        <f>SUM('㈱塩釜:七ヶ浜'!O20)</f>
        <v>789.5407</v>
      </c>
      <c r="P20" s="7">
        <f t="shared" si="0"/>
        <v>3249.7834500000004</v>
      </c>
    </row>
    <row r="21" spans="1:16" ht="18.75">
      <c r="A21" s="48"/>
      <c r="B21" s="472"/>
      <c r="C21" s="50" t="s">
        <v>18</v>
      </c>
      <c r="D21" s="2">
        <f>SUM('㈱塩釜:七ヶ浜'!D21)</f>
        <v>243662.38700000002</v>
      </c>
      <c r="E21" s="2">
        <f>SUM('㈱塩釜:七ヶ浜'!E21)</f>
        <v>184566.698</v>
      </c>
      <c r="F21" s="2">
        <f>SUM('㈱塩釜:七ヶ浜'!F21)</f>
        <v>69507.663</v>
      </c>
      <c r="G21" s="2">
        <f>SUM('㈱塩釜:七ヶ浜'!G21)</f>
        <v>55901.507</v>
      </c>
      <c r="H21" s="2">
        <f>SUM('㈱塩釜:七ヶ浜'!H21)</f>
        <v>73021.667</v>
      </c>
      <c r="I21" s="2">
        <f>SUM('㈱塩釜:七ヶ浜'!I21)</f>
        <v>49598.316</v>
      </c>
      <c r="J21" s="2">
        <f>SUM('㈱塩釜:七ヶ浜'!J21)</f>
        <v>54017.896</v>
      </c>
      <c r="K21" s="2">
        <f>SUM('㈱塩釜:七ヶ浜'!K21)</f>
        <v>22109.677</v>
      </c>
      <c r="L21" s="2">
        <f>SUM('㈱塩釜:七ヶ浜'!L21)</f>
        <v>8054.502</v>
      </c>
      <c r="M21" s="2">
        <f>SUM('㈱塩釜:七ヶ浜'!M21)</f>
        <v>45272.772</v>
      </c>
      <c r="N21" s="2">
        <f>SUM('㈱塩釜:七ヶ浜'!N21)</f>
        <v>113811.5131</v>
      </c>
      <c r="O21" s="2">
        <f>SUM('㈱塩釜:七ヶ浜'!O21)</f>
        <v>218654.239</v>
      </c>
      <c r="P21" s="8">
        <f t="shared" si="0"/>
        <v>1138178.8371</v>
      </c>
    </row>
    <row r="22" spans="1:16" ht="18.75">
      <c r="A22" s="48"/>
      <c r="B22" s="469" t="s">
        <v>145</v>
      </c>
      <c r="C22" s="57" t="s">
        <v>16</v>
      </c>
      <c r="D22" s="1">
        <f>+D12+D14+D16+D18+D20</f>
        <v>810.6082</v>
      </c>
      <c r="E22" s="1">
        <f>+E12+E14+E16+E18+E20</f>
        <v>714.3261</v>
      </c>
      <c r="F22" s="1">
        <f aca="true" t="shared" si="3" ref="F22:O22">+F12+F14+F16+F18+F20</f>
        <v>210.3648</v>
      </c>
      <c r="G22" s="1">
        <f t="shared" si="3"/>
        <v>181.99239999999998</v>
      </c>
      <c r="H22" s="1">
        <f t="shared" si="3"/>
        <v>329.8209</v>
      </c>
      <c r="I22" s="1">
        <f t="shared" si="3"/>
        <v>308.6427</v>
      </c>
      <c r="J22" s="1">
        <f t="shared" si="3"/>
        <v>971.9281000000001</v>
      </c>
      <c r="K22" s="1">
        <f t="shared" si="3"/>
        <v>1013.8804</v>
      </c>
      <c r="L22" s="1">
        <f t="shared" si="3"/>
        <v>669.4386</v>
      </c>
      <c r="M22" s="1">
        <f t="shared" si="3"/>
        <v>1057.87</v>
      </c>
      <c r="N22" s="1">
        <f t="shared" si="3"/>
        <v>946.7408</v>
      </c>
      <c r="O22" s="1">
        <f t="shared" si="3"/>
        <v>1154.8155000000002</v>
      </c>
      <c r="P22" s="7">
        <f t="shared" si="0"/>
        <v>8370.4285</v>
      </c>
    </row>
    <row r="23" spans="1:16" ht="18.75">
      <c r="A23" s="42"/>
      <c r="B23" s="470"/>
      <c r="C23" s="50" t="s">
        <v>18</v>
      </c>
      <c r="D23" s="2">
        <f>+D13+D15+D17+D19+D21</f>
        <v>550449.007</v>
      </c>
      <c r="E23" s="2">
        <f>+E13+E15+E17+E19+E21</f>
        <v>424212.84</v>
      </c>
      <c r="F23" s="2">
        <f aca="true" t="shared" si="4" ref="F23:O23">+F13+F15+F17+F19+F21</f>
        <v>133871.204</v>
      </c>
      <c r="G23" s="2">
        <f t="shared" si="4"/>
        <v>147685.917</v>
      </c>
      <c r="H23" s="2">
        <f t="shared" si="4"/>
        <v>186099.097</v>
      </c>
      <c r="I23" s="2">
        <f t="shared" si="4"/>
        <v>179474.141</v>
      </c>
      <c r="J23" s="2">
        <f t="shared" si="4"/>
        <v>420644.25899999996</v>
      </c>
      <c r="K23" s="2">
        <f t="shared" si="4"/>
        <v>963823.9249999999</v>
      </c>
      <c r="L23" s="2">
        <f t="shared" si="4"/>
        <v>696748.824</v>
      </c>
      <c r="M23" s="2">
        <f t="shared" si="4"/>
        <v>1207655.3000000003</v>
      </c>
      <c r="N23" s="2">
        <f t="shared" si="4"/>
        <v>930719.97125</v>
      </c>
      <c r="O23" s="2">
        <f t="shared" si="4"/>
        <v>794661.844</v>
      </c>
      <c r="P23" s="8">
        <f t="shared" si="0"/>
        <v>6636046.32925</v>
      </c>
    </row>
    <row r="24" spans="1:16" ht="18.75">
      <c r="A24" s="48" t="s">
        <v>0</v>
      </c>
      <c r="B24" s="471" t="s">
        <v>33</v>
      </c>
      <c r="C24" s="57" t="s">
        <v>16</v>
      </c>
      <c r="D24" s="1">
        <f>SUM('㈱塩釜:七ヶ浜'!D24)</f>
        <v>258.6966</v>
      </c>
      <c r="E24" s="1">
        <f>SUM('㈱塩釜:七ヶ浜'!E24)</f>
        <v>249.8979</v>
      </c>
      <c r="F24" s="1">
        <f>SUM('㈱塩釜:七ヶ浜'!F24)</f>
        <v>1.8616000000000001</v>
      </c>
      <c r="G24" s="1">
        <f>SUM('㈱塩釜:七ヶ浜'!G24)</f>
        <v>1.456</v>
      </c>
      <c r="H24" s="1">
        <f>SUM('㈱塩釜:七ヶ浜'!H24)</f>
        <v>16.646</v>
      </c>
      <c r="I24" s="1">
        <f>SUM('㈱塩釜:七ヶ浜'!I24)</f>
        <v>11.006</v>
      </c>
      <c r="J24" s="1">
        <f>SUM('㈱塩釜:七ヶ浜'!J24)</f>
        <v>15.531799999999999</v>
      </c>
      <c r="K24" s="1">
        <f>SUM('㈱塩釜:七ヶ浜'!K24)</f>
        <v>38.861000000000004</v>
      </c>
      <c r="L24" s="1">
        <f>SUM('㈱塩釜:七ヶ浜'!L24)</f>
        <v>47.5897</v>
      </c>
      <c r="M24" s="1">
        <f>SUM('㈱塩釜:七ヶ浜'!M24)</f>
        <v>141.50390000000002</v>
      </c>
      <c r="N24" s="1">
        <f>SUM('㈱塩釜:七ヶ浜'!N24)</f>
        <v>196.9101</v>
      </c>
      <c r="O24" s="1">
        <f>SUM('㈱塩釜:七ヶ浜'!O24)</f>
        <v>220.0088</v>
      </c>
      <c r="P24" s="7">
        <f t="shared" si="0"/>
        <v>1199.9694</v>
      </c>
    </row>
    <row r="25" spans="1:16" ht="18.75">
      <c r="A25" s="48" t="s">
        <v>34</v>
      </c>
      <c r="B25" s="472"/>
      <c r="C25" s="50" t="s">
        <v>18</v>
      </c>
      <c r="D25" s="2">
        <f>SUM('㈱塩釜:七ヶ浜'!D25)</f>
        <v>247704.214</v>
      </c>
      <c r="E25" s="2">
        <f>SUM('㈱塩釜:七ヶ浜'!E25)</f>
        <v>270424.471</v>
      </c>
      <c r="F25" s="2">
        <f>SUM('㈱塩釜:七ヶ浜'!F25)</f>
        <v>1898.2949999999998</v>
      </c>
      <c r="G25" s="2">
        <f>SUM('㈱塩釜:七ヶ浜'!G25)</f>
        <v>1920.24</v>
      </c>
      <c r="H25" s="2">
        <f>SUM('㈱塩釜:七ヶ浜'!H25)</f>
        <v>16170.739999999998</v>
      </c>
      <c r="I25" s="2">
        <f>SUM('㈱塩釜:七ヶ浜'!I25)</f>
        <v>10350.272</v>
      </c>
      <c r="J25" s="2">
        <f>SUM('㈱塩釜:七ヶ浜'!J25)</f>
        <v>15062.794000000002</v>
      </c>
      <c r="K25" s="2">
        <f>SUM('㈱塩釜:七ヶ浜'!K25)</f>
        <v>33735.31100000001</v>
      </c>
      <c r="L25" s="2">
        <f>SUM('㈱塩釜:七ヶ浜'!L25)</f>
        <v>38591.632999999994</v>
      </c>
      <c r="M25" s="2">
        <f>SUM('㈱塩釜:七ヶ浜'!M25)</f>
        <v>101789.954</v>
      </c>
      <c r="N25" s="2">
        <f>SUM('㈱塩釜:七ヶ浜'!N25)</f>
        <v>149785.06350000002</v>
      </c>
      <c r="O25" s="2">
        <f>SUM('㈱塩釜:七ヶ浜'!O25)</f>
        <v>207250.28100000002</v>
      </c>
      <c r="P25" s="8">
        <f t="shared" si="0"/>
        <v>1094683.2685000002</v>
      </c>
    </row>
    <row r="26" spans="1:16" ht="18.75">
      <c r="A26" s="48" t="s">
        <v>35</v>
      </c>
      <c r="B26" s="49" t="s">
        <v>20</v>
      </c>
      <c r="C26" s="57" t="s">
        <v>16</v>
      </c>
      <c r="D26" s="1">
        <f>SUM('㈱塩釜:七ヶ浜'!D26)</f>
        <v>37.7552</v>
      </c>
      <c r="E26" s="1">
        <f>SUM('㈱塩釜:七ヶ浜'!E26)</f>
        <v>12.380400000000002</v>
      </c>
      <c r="F26" s="1">
        <f>SUM('㈱塩釜:七ヶ浜'!F26)</f>
        <v>5.269</v>
      </c>
      <c r="G26" s="1">
        <f>SUM('㈱塩釜:七ヶ浜'!G26)</f>
        <v>10.667</v>
      </c>
      <c r="H26" s="1">
        <f>SUM('㈱塩釜:七ヶ浜'!H26)</f>
        <v>25.375</v>
      </c>
      <c r="I26" s="1">
        <f>SUM('㈱塩釜:七ヶ浜'!I26)</f>
        <v>24.316000000000003</v>
      </c>
      <c r="J26" s="1">
        <f>SUM('㈱塩釜:七ヶ浜'!J26)</f>
        <v>35.6501</v>
      </c>
      <c r="K26" s="1">
        <f>SUM('㈱塩釜:七ヶ浜'!K26)</f>
        <v>250.4704</v>
      </c>
      <c r="L26" s="1">
        <f>SUM('㈱塩釜:七ヶ浜'!L26)</f>
        <v>234.6344</v>
      </c>
      <c r="M26" s="1">
        <f>SUM('㈱塩釜:七ヶ浜'!M26)</f>
        <v>108.27539999999999</v>
      </c>
      <c r="N26" s="1">
        <f>SUM('㈱塩釜:七ヶ浜'!N26)</f>
        <v>88.4387</v>
      </c>
      <c r="O26" s="1">
        <f>SUM('㈱塩釜:七ヶ浜'!O26)</f>
        <v>36.0042</v>
      </c>
      <c r="P26" s="7">
        <f t="shared" si="0"/>
        <v>869.2358</v>
      </c>
    </row>
    <row r="27" spans="1:16" ht="18.75">
      <c r="A27" s="48" t="s">
        <v>36</v>
      </c>
      <c r="B27" s="50" t="s">
        <v>106</v>
      </c>
      <c r="C27" s="50" t="s">
        <v>18</v>
      </c>
      <c r="D27" s="2">
        <f>SUM('㈱塩釜:七ヶ浜'!D27)</f>
        <v>28299.872000000003</v>
      </c>
      <c r="E27" s="2">
        <f>SUM('㈱塩釜:七ヶ浜'!E27)</f>
        <v>7327.42</v>
      </c>
      <c r="F27" s="2">
        <f>SUM('㈱塩釜:七ヶ浜'!F27)</f>
        <v>2161.735</v>
      </c>
      <c r="G27" s="2">
        <f>SUM('㈱塩釜:七ヶ浜'!G27)</f>
        <v>3165.316</v>
      </c>
      <c r="H27" s="2">
        <f>SUM('㈱塩釜:七ヶ浜'!H27)</f>
        <v>6930.169</v>
      </c>
      <c r="I27" s="2">
        <f>SUM('㈱塩釜:七ヶ浜'!I27)</f>
        <v>5888.387</v>
      </c>
      <c r="J27" s="2">
        <f>SUM('㈱塩釜:七ヶ浜'!J27)</f>
        <v>12581.244</v>
      </c>
      <c r="K27" s="2">
        <f>SUM('㈱塩釜:七ヶ浜'!K27)</f>
        <v>74526.057</v>
      </c>
      <c r="L27" s="2">
        <f>SUM('㈱塩釜:七ヶ浜'!L27)</f>
        <v>58762.611000000004</v>
      </c>
      <c r="M27" s="2">
        <f>SUM('㈱塩釜:七ヶ浜'!M27)</f>
        <v>46308.235</v>
      </c>
      <c r="N27" s="2">
        <f>SUM('㈱塩釜:七ヶ浜'!N27)</f>
        <v>31119.78025</v>
      </c>
      <c r="O27" s="2">
        <f>SUM('㈱塩釜:七ヶ浜'!O27)</f>
        <v>18066.79</v>
      </c>
      <c r="P27" s="8">
        <f t="shared" si="0"/>
        <v>295137.61625</v>
      </c>
    </row>
    <row r="28" spans="1:16" ht="18.75">
      <c r="A28" s="48" t="s">
        <v>23</v>
      </c>
      <c r="B28" s="469" t="s">
        <v>101</v>
      </c>
      <c r="C28" s="57" t="s">
        <v>16</v>
      </c>
      <c r="D28" s="1">
        <f>+D24+D26</f>
        <v>296.4518</v>
      </c>
      <c r="E28" s="1">
        <f>+E24+E26</f>
        <v>262.2783</v>
      </c>
      <c r="F28" s="1">
        <f aca="true" t="shared" si="5" ref="F28:O28">+F24+F26</f>
        <v>7.1306</v>
      </c>
      <c r="G28" s="1">
        <f t="shared" si="5"/>
        <v>12.123</v>
      </c>
      <c r="H28" s="1">
        <f t="shared" si="5"/>
        <v>42.021</v>
      </c>
      <c r="I28" s="1">
        <f t="shared" si="5"/>
        <v>35.322</v>
      </c>
      <c r="J28" s="1">
        <f t="shared" si="5"/>
        <v>51.1819</v>
      </c>
      <c r="K28" s="1">
        <f t="shared" si="5"/>
        <v>289.33140000000003</v>
      </c>
      <c r="L28" s="1">
        <f t="shared" si="5"/>
        <v>282.2241</v>
      </c>
      <c r="M28" s="1">
        <f t="shared" si="5"/>
        <v>249.7793</v>
      </c>
      <c r="N28" s="1">
        <f t="shared" si="5"/>
        <v>285.3488</v>
      </c>
      <c r="O28" s="1">
        <f t="shared" si="5"/>
        <v>256.01300000000003</v>
      </c>
      <c r="P28" s="7">
        <f t="shared" si="0"/>
        <v>2069.2052</v>
      </c>
    </row>
    <row r="29" spans="1:16" ht="18.75">
      <c r="A29" s="42"/>
      <c r="B29" s="470"/>
      <c r="C29" s="50" t="s">
        <v>18</v>
      </c>
      <c r="D29" s="2">
        <f>+D25+D27</f>
        <v>276004.086</v>
      </c>
      <c r="E29" s="2">
        <f>+E25+E27</f>
        <v>277751.891</v>
      </c>
      <c r="F29" s="2">
        <f aca="true" t="shared" si="6" ref="F29:O29">+F25+F27</f>
        <v>4060.0299999999997</v>
      </c>
      <c r="G29" s="2">
        <f t="shared" si="6"/>
        <v>5085.556</v>
      </c>
      <c r="H29" s="2">
        <f t="shared" si="6"/>
        <v>23100.909</v>
      </c>
      <c r="I29" s="2">
        <f t="shared" si="6"/>
        <v>16238.659</v>
      </c>
      <c r="J29" s="2">
        <f t="shared" si="6"/>
        <v>27644.038</v>
      </c>
      <c r="K29" s="2">
        <f t="shared" si="6"/>
        <v>108261.36800000002</v>
      </c>
      <c r="L29" s="2">
        <f t="shared" si="6"/>
        <v>97354.244</v>
      </c>
      <c r="M29" s="2">
        <f t="shared" si="6"/>
        <v>148098.189</v>
      </c>
      <c r="N29" s="2">
        <f t="shared" si="6"/>
        <v>180904.84375000003</v>
      </c>
      <c r="O29" s="2">
        <f t="shared" si="6"/>
        <v>225317.07100000003</v>
      </c>
      <c r="P29" s="8">
        <f t="shared" si="0"/>
        <v>1389820.88475</v>
      </c>
    </row>
    <row r="30" spans="1:16" ht="18.75">
      <c r="A30" s="48" t="s">
        <v>0</v>
      </c>
      <c r="B30" s="471" t="s">
        <v>37</v>
      </c>
      <c r="C30" s="57" t="s">
        <v>16</v>
      </c>
      <c r="D30" s="1">
        <f>SUM('㈱塩釜:七ヶ浜'!D30)</f>
        <v>855.3455</v>
      </c>
      <c r="E30" s="1">
        <f>SUM('㈱塩釜:七ヶ浜'!E30)</f>
        <v>566.77401</v>
      </c>
      <c r="F30" s="1">
        <f>SUM('㈱塩釜:七ヶ浜'!F30)</f>
        <v>0.6327</v>
      </c>
      <c r="G30" s="1">
        <f>SUM('㈱塩釜:七ヶ浜'!G30)</f>
        <v>0.14400000000000002</v>
      </c>
      <c r="H30" s="1">
        <f>SUM('㈱塩釜:七ヶ浜'!H30)</f>
        <v>33.827799999999996</v>
      </c>
      <c r="I30" s="1">
        <f>SUM('㈱塩釜:七ヶ浜'!I30)</f>
        <v>0.6017</v>
      </c>
      <c r="J30" s="1">
        <f>SUM('㈱塩釜:七ヶ浜'!J30)</f>
        <v>7.0958</v>
      </c>
      <c r="K30" s="1">
        <f>SUM('㈱塩釜:七ヶ浜'!K30)</f>
        <v>23.2661</v>
      </c>
      <c r="L30" s="1">
        <f>SUM('㈱塩釜:七ヶ浜'!L30)</f>
        <v>136.56599999999997</v>
      </c>
      <c r="M30" s="1">
        <f>SUM('㈱塩釜:七ヶ浜'!M30)</f>
        <v>240.3107</v>
      </c>
      <c r="N30" s="1">
        <f>SUM('㈱塩釜:七ヶ浜'!N30)</f>
        <v>223.97540000000004</v>
      </c>
      <c r="O30" s="1">
        <f>SUM('㈱塩釜:七ヶ浜'!O30)</f>
        <v>251.7114</v>
      </c>
      <c r="P30" s="7">
        <f t="shared" si="0"/>
        <v>2340.25111</v>
      </c>
    </row>
    <row r="31" spans="1:16" ht="18.75">
      <c r="A31" s="48" t="s">
        <v>38</v>
      </c>
      <c r="B31" s="472"/>
      <c r="C31" s="50" t="s">
        <v>18</v>
      </c>
      <c r="D31" s="2">
        <f>SUM('㈱塩釜:七ヶ浜'!D31)</f>
        <v>262414.506</v>
      </c>
      <c r="E31" s="2">
        <f>SUM('㈱塩釜:七ヶ浜'!E31)</f>
        <v>108187.22200000001</v>
      </c>
      <c r="F31" s="2">
        <f>SUM('㈱塩釜:七ヶ浜'!F31)</f>
        <v>182.56799999999998</v>
      </c>
      <c r="G31" s="2">
        <f>SUM('㈱塩釜:七ヶ浜'!G31)</f>
        <v>45.653999999999996</v>
      </c>
      <c r="H31" s="2">
        <f>SUM('㈱塩釜:七ヶ浜'!H31)</f>
        <v>5131.9710000000005</v>
      </c>
      <c r="I31" s="2">
        <f>SUM('㈱塩釜:七ヶ浜'!I31)</f>
        <v>119.838</v>
      </c>
      <c r="J31" s="2">
        <f>SUM('㈱塩釜:七ヶ浜'!J31)</f>
        <v>1916.6960000000001</v>
      </c>
      <c r="K31" s="2">
        <f>SUM('㈱塩釜:七ヶ浜'!K31)</f>
        <v>6066.032999999999</v>
      </c>
      <c r="L31" s="2">
        <f>SUM('㈱塩釜:七ヶ浜'!L31)</f>
        <v>26491.783</v>
      </c>
      <c r="M31" s="2">
        <f>SUM('㈱塩釜:七ヶ浜'!M31)</f>
        <v>43770.729999999996</v>
      </c>
      <c r="N31" s="2">
        <f>SUM('㈱塩釜:七ヶ浜'!N31)</f>
        <v>52781.024999999994</v>
      </c>
      <c r="O31" s="2">
        <f>SUM('㈱塩釜:七ヶ浜'!O31)</f>
        <v>59021.246</v>
      </c>
      <c r="P31" s="8">
        <f t="shared" si="0"/>
        <v>566129.272</v>
      </c>
    </row>
    <row r="32" spans="1:16" ht="18.75">
      <c r="A32" s="48" t="s">
        <v>0</v>
      </c>
      <c r="B32" s="471" t="s">
        <v>39</v>
      </c>
      <c r="C32" s="57" t="s">
        <v>16</v>
      </c>
      <c r="D32" s="1">
        <f>SUM('㈱塩釜:七ヶ浜'!D32)</f>
        <v>596.131</v>
      </c>
      <c r="E32" s="1">
        <f>SUM('㈱塩釜:七ヶ浜'!E32)</f>
        <v>647.3270999999999</v>
      </c>
      <c r="F32" s="1">
        <f>SUM('㈱塩釜:七ヶ浜'!F32)</f>
        <v>0.3603</v>
      </c>
      <c r="G32" s="1">
        <f>SUM('㈱塩釜:七ヶ浜'!G32)</f>
        <v>0</v>
      </c>
      <c r="H32" s="1">
        <f>SUM('㈱塩釜:七ヶ浜'!H32)</f>
        <v>384.4056</v>
      </c>
      <c r="I32" s="1">
        <f>SUM('㈱塩釜:七ヶ浜'!I32)</f>
        <v>8.7651</v>
      </c>
      <c r="J32" s="1">
        <f>SUM('㈱塩釜:七ヶ浜'!J32)</f>
        <v>0.1655</v>
      </c>
      <c r="K32" s="1">
        <f>SUM('㈱塩釜:七ヶ浜'!K32)</f>
        <v>0.807</v>
      </c>
      <c r="L32" s="1">
        <f>SUM('㈱塩釜:七ヶ浜'!L32)</f>
        <v>57.40410000000001</v>
      </c>
      <c r="M32" s="1">
        <f>SUM('㈱塩釜:七ヶ浜'!M32)</f>
        <v>62.33259999999999</v>
      </c>
      <c r="N32" s="1">
        <f>SUM('㈱塩釜:七ヶ浜'!N32)</f>
        <v>22.826200000000004</v>
      </c>
      <c r="O32" s="1">
        <f>SUM('㈱塩釜:七ヶ浜'!O32)</f>
        <v>48.0606</v>
      </c>
      <c r="P32" s="7">
        <f t="shared" si="0"/>
        <v>1828.5851</v>
      </c>
    </row>
    <row r="33" spans="1:16" ht="18.75">
      <c r="A33" s="48" t="s">
        <v>40</v>
      </c>
      <c r="B33" s="472"/>
      <c r="C33" s="50" t="s">
        <v>18</v>
      </c>
      <c r="D33" s="2">
        <f>SUM('㈱塩釜:七ヶ浜'!D33)</f>
        <v>53888.081999999995</v>
      </c>
      <c r="E33" s="2">
        <f>SUM('㈱塩釜:七ヶ浜'!E33)</f>
        <v>28664.554999999997</v>
      </c>
      <c r="F33" s="2">
        <f>SUM('㈱塩釜:七ヶ浜'!F33)</f>
        <v>66.055</v>
      </c>
      <c r="G33" s="2">
        <f>SUM('㈱塩釜:七ヶ浜'!G33)</f>
        <v>0</v>
      </c>
      <c r="H33" s="2">
        <f>SUM('㈱塩釜:七ヶ浜'!H33)</f>
        <v>10926.015</v>
      </c>
      <c r="I33" s="2">
        <f>SUM('㈱塩釜:七ヶ浜'!I33)</f>
        <v>239.629</v>
      </c>
      <c r="J33" s="2">
        <f>SUM('㈱塩釜:七ヶ浜'!J33)</f>
        <v>20.987</v>
      </c>
      <c r="K33" s="2">
        <f>SUM('㈱塩釜:七ヶ浜'!K33)</f>
        <v>132.39499999999998</v>
      </c>
      <c r="L33" s="2">
        <f>SUM('㈱塩釜:七ヶ浜'!L33)</f>
        <v>1540.3790000000001</v>
      </c>
      <c r="M33" s="2">
        <f>SUM('㈱塩釜:七ヶ浜'!M33)</f>
        <v>1963.0120000000002</v>
      </c>
      <c r="N33" s="2">
        <f>SUM('㈱塩釜:七ヶ浜'!N33)</f>
        <v>1183.2132</v>
      </c>
      <c r="O33" s="2">
        <f>SUM('㈱塩釜:七ヶ浜'!O33)</f>
        <v>3854.913</v>
      </c>
      <c r="P33" s="8">
        <f t="shared" si="0"/>
        <v>102479.23519999998</v>
      </c>
    </row>
    <row r="34" spans="1:16" ht="18.75">
      <c r="A34" s="48"/>
      <c r="B34" s="49" t="s">
        <v>20</v>
      </c>
      <c r="C34" s="57" t="s">
        <v>16</v>
      </c>
      <c r="D34" s="1">
        <f>SUM('㈱塩釜:七ヶ浜'!D34)</f>
        <v>759.3178</v>
      </c>
      <c r="E34" s="1">
        <f>SUM('㈱塩釜:七ヶ浜'!E34)</f>
        <v>1678.5768000000003</v>
      </c>
      <c r="F34" s="1">
        <f>SUM('㈱塩釜:七ヶ浜'!F34)</f>
        <v>0.048</v>
      </c>
      <c r="G34" s="1">
        <f>SUM('㈱塩釜:七ヶ浜'!G34)</f>
        <v>0.04</v>
      </c>
      <c r="H34" s="1">
        <f>SUM('㈱塩釜:七ヶ浜'!H34)</f>
        <v>79.2536</v>
      </c>
      <c r="I34" s="1">
        <f>SUM('㈱塩釜:七ヶ浜'!I34)</f>
        <v>108.026</v>
      </c>
      <c r="J34" s="1">
        <f>SUM('㈱塩釜:七ヶ浜'!J34)</f>
        <v>41.799</v>
      </c>
      <c r="K34" s="1">
        <f>SUM('㈱塩釜:七ヶ浜'!K34)</f>
        <v>0</v>
      </c>
      <c r="L34" s="1">
        <f>SUM('㈱塩釜:七ヶ浜'!L34)</f>
        <v>223.4982</v>
      </c>
      <c r="M34" s="1">
        <f>SUM('㈱塩釜:七ヶ浜'!M34)</f>
        <v>450.8841</v>
      </c>
      <c r="N34" s="1">
        <f>SUM('㈱塩釜:七ヶ浜'!N34)</f>
        <v>278.8403</v>
      </c>
      <c r="O34" s="1">
        <f>SUM('㈱塩釜:七ヶ浜'!O34)</f>
        <v>461.95820000000003</v>
      </c>
      <c r="P34" s="7">
        <f t="shared" si="0"/>
        <v>4082.242</v>
      </c>
    </row>
    <row r="35" spans="1:16" ht="18.75">
      <c r="A35" s="48" t="s">
        <v>23</v>
      </c>
      <c r="B35" s="50" t="s">
        <v>107</v>
      </c>
      <c r="C35" s="50" t="s">
        <v>18</v>
      </c>
      <c r="D35" s="2">
        <f>SUM('㈱塩釜:七ヶ浜'!D35)</f>
        <v>39056.199</v>
      </c>
      <c r="E35" s="2">
        <f>SUM('㈱塩釜:七ヶ浜'!E35)</f>
        <v>106718.679</v>
      </c>
      <c r="F35" s="2">
        <f>SUM('㈱塩釜:七ヶ浜'!F35)</f>
        <v>15.54</v>
      </c>
      <c r="G35" s="2">
        <f>SUM('㈱塩釜:七ヶ浜'!G35)</f>
        <v>6.72</v>
      </c>
      <c r="H35" s="2">
        <f>SUM('㈱塩釜:七ヶ浜'!H35)</f>
        <v>2080.77</v>
      </c>
      <c r="I35" s="2">
        <f>SUM('㈱塩釜:七ヶ浜'!I35)</f>
        <v>3392.185</v>
      </c>
      <c r="J35" s="2">
        <f>SUM('㈱塩釜:七ヶ浜'!J35)</f>
        <v>1264.1689999999999</v>
      </c>
      <c r="K35" s="2">
        <f>SUM('㈱塩釜:七ヶ浜'!K35)</f>
        <v>0</v>
      </c>
      <c r="L35" s="2">
        <f>SUM('㈱塩釜:七ヶ浜'!L35)</f>
        <v>4869.539000000001</v>
      </c>
      <c r="M35" s="2">
        <f>SUM('㈱塩釜:七ヶ浜'!M35)</f>
        <v>8362.283</v>
      </c>
      <c r="N35" s="2">
        <f>SUM('㈱塩釜:七ヶ浜'!N35)</f>
        <v>6543.955000000001</v>
      </c>
      <c r="O35" s="2">
        <f>SUM('㈱塩釜:七ヶ浜'!O35)</f>
        <v>11807.077</v>
      </c>
      <c r="P35" s="8">
        <f t="shared" si="0"/>
        <v>184117.11599999995</v>
      </c>
    </row>
    <row r="36" spans="1:16" ht="18.75">
      <c r="A36" s="52"/>
      <c r="B36" s="469" t="s">
        <v>145</v>
      </c>
      <c r="C36" s="57" t="s">
        <v>16</v>
      </c>
      <c r="D36" s="1">
        <f>+D30+D32+D34</f>
        <v>2210.7943</v>
      </c>
      <c r="E36" s="1">
        <f>+E30+E32+E34</f>
        <v>2892.6779100000003</v>
      </c>
      <c r="F36" s="1">
        <f aca="true" t="shared" si="7" ref="F36:O36">+F30+F32+F34</f>
        <v>1.0410000000000001</v>
      </c>
      <c r="G36" s="1">
        <f t="shared" si="7"/>
        <v>0.18400000000000002</v>
      </c>
      <c r="H36" s="1">
        <f t="shared" si="7"/>
        <v>497.48699999999997</v>
      </c>
      <c r="I36" s="1">
        <f t="shared" si="7"/>
        <v>117.3928</v>
      </c>
      <c r="J36" s="1">
        <f t="shared" si="7"/>
        <v>49.0603</v>
      </c>
      <c r="K36" s="1">
        <f t="shared" si="7"/>
        <v>24.0731</v>
      </c>
      <c r="L36" s="1">
        <f t="shared" si="7"/>
        <v>417.4683</v>
      </c>
      <c r="M36" s="1">
        <f t="shared" si="7"/>
        <v>753.5274</v>
      </c>
      <c r="N36" s="1">
        <f t="shared" si="7"/>
        <v>525.6419000000001</v>
      </c>
      <c r="O36" s="1">
        <f t="shared" si="7"/>
        <v>761.7302</v>
      </c>
      <c r="P36" s="7">
        <f aca="true" t="shared" si="8" ref="P36:P67">SUM(D36:O36)</f>
        <v>8251.07821</v>
      </c>
    </row>
    <row r="37" spans="1:16" ht="18.75">
      <c r="A37" s="51"/>
      <c r="B37" s="470"/>
      <c r="C37" s="50" t="s">
        <v>18</v>
      </c>
      <c r="D37" s="2">
        <f>+D31+D33+D35</f>
        <v>355358.787</v>
      </c>
      <c r="E37" s="2">
        <f>+E31+E33+E35</f>
        <v>243570.456</v>
      </c>
      <c r="F37" s="2">
        <f aca="true" t="shared" si="9" ref="F37:O37">+F31+F33+F35</f>
        <v>264.163</v>
      </c>
      <c r="G37" s="2">
        <f t="shared" si="9"/>
        <v>52.373999999999995</v>
      </c>
      <c r="H37" s="2">
        <f t="shared" si="9"/>
        <v>18138.756</v>
      </c>
      <c r="I37" s="2">
        <f t="shared" si="9"/>
        <v>3751.652</v>
      </c>
      <c r="J37" s="2">
        <f t="shared" si="9"/>
        <v>3201.852</v>
      </c>
      <c r="K37" s="2">
        <f t="shared" si="9"/>
        <v>6198.428</v>
      </c>
      <c r="L37" s="2">
        <f t="shared" si="9"/>
        <v>32901.701</v>
      </c>
      <c r="M37" s="2">
        <f t="shared" si="9"/>
        <v>54096.024999999994</v>
      </c>
      <c r="N37" s="2">
        <f t="shared" si="9"/>
        <v>60508.193199999994</v>
      </c>
      <c r="O37" s="2">
        <f t="shared" si="9"/>
        <v>74683.236</v>
      </c>
      <c r="P37" s="8">
        <f t="shared" si="8"/>
        <v>852725.6231999999</v>
      </c>
    </row>
    <row r="38" spans="1:16" ht="18.75">
      <c r="A38" s="465" t="s">
        <v>108</v>
      </c>
      <c r="B38" s="466"/>
      <c r="C38" s="57" t="s">
        <v>16</v>
      </c>
      <c r="D38" s="1">
        <f>SUM('㈱塩釜:七ヶ浜'!D38)</f>
        <v>0.4672</v>
      </c>
      <c r="E38" s="1">
        <f>SUM('㈱塩釜:七ヶ浜'!E38)</f>
        <v>2.8872999999999998</v>
      </c>
      <c r="F38" s="1">
        <f>SUM('㈱塩釜:七ヶ浜'!F38)</f>
        <v>0.045</v>
      </c>
      <c r="G38" s="1">
        <f>SUM('㈱塩釜:七ヶ浜'!G38)</f>
        <v>0.40759999999999996</v>
      </c>
      <c r="H38" s="1">
        <f>SUM('㈱塩釜:七ヶ浜'!H38)</f>
        <v>0.801</v>
      </c>
      <c r="I38" s="1">
        <f>SUM('㈱塩釜:七ヶ浜'!I38)</f>
        <v>0.387</v>
      </c>
      <c r="J38" s="1">
        <f>SUM('㈱塩釜:七ヶ浜'!J38)</f>
        <v>0.7647</v>
      </c>
      <c r="K38" s="1">
        <f>SUM('㈱塩釜:七ヶ浜'!K38)</f>
        <v>23.6362</v>
      </c>
      <c r="L38" s="1">
        <f>SUM('㈱塩釜:七ヶ浜'!L38)</f>
        <v>133.30540000000002</v>
      </c>
      <c r="M38" s="1">
        <f>SUM('㈱塩釜:七ヶ浜'!M38)</f>
        <v>69.41790000000002</v>
      </c>
      <c r="N38" s="1">
        <f>SUM('㈱塩釜:七ヶ浜'!N38)</f>
        <v>31.5313</v>
      </c>
      <c r="O38" s="1">
        <f>SUM('㈱塩釜:七ヶ浜'!O38)</f>
        <v>1.779</v>
      </c>
      <c r="P38" s="7">
        <f t="shared" si="8"/>
        <v>265.4296</v>
      </c>
    </row>
    <row r="39" spans="1:16" ht="18.75">
      <c r="A39" s="467"/>
      <c r="B39" s="468"/>
      <c r="C39" s="50" t="s">
        <v>18</v>
      </c>
      <c r="D39" s="2">
        <f>SUM('㈱塩釜:七ヶ浜'!D39)</f>
        <v>135.643</v>
      </c>
      <c r="E39" s="2">
        <f>SUM('㈱塩釜:七ヶ浜'!E39)</f>
        <v>207.23099999999997</v>
      </c>
      <c r="F39" s="2">
        <f>SUM('㈱塩釜:七ヶ浜'!F39)</f>
        <v>17.432</v>
      </c>
      <c r="G39" s="2">
        <f>SUM('㈱塩釜:七ヶ浜'!G39)</f>
        <v>227.949</v>
      </c>
      <c r="H39" s="2">
        <f>SUM('㈱塩釜:七ヶ浜'!H39)</f>
        <v>400.057</v>
      </c>
      <c r="I39" s="2">
        <f>SUM('㈱塩釜:七ヶ浜'!I39)</f>
        <v>194.948</v>
      </c>
      <c r="J39" s="2">
        <f>SUM('㈱塩釜:七ヶ浜'!J39)</f>
        <v>397.333</v>
      </c>
      <c r="K39" s="2">
        <f>SUM('㈱塩釜:七ヶ浜'!K39)</f>
        <v>11448.086000000001</v>
      </c>
      <c r="L39" s="2">
        <f>SUM('㈱塩釜:七ヶ浜'!L39)</f>
        <v>15769.724000000002</v>
      </c>
      <c r="M39" s="2">
        <f>SUM('㈱塩釜:七ヶ浜'!M39)</f>
        <v>12629.750000000002</v>
      </c>
      <c r="N39" s="2">
        <f>SUM('㈱塩釜:七ヶ浜'!N39)</f>
        <v>3614.77105</v>
      </c>
      <c r="O39" s="2">
        <f>SUM('㈱塩釜:七ヶ浜'!O39)</f>
        <v>390.20599999999996</v>
      </c>
      <c r="P39" s="8">
        <f t="shared" si="8"/>
        <v>45433.13005000001</v>
      </c>
    </row>
    <row r="40" spans="1:16" ht="18.75">
      <c r="A40" s="465" t="s">
        <v>109</v>
      </c>
      <c r="B40" s="466"/>
      <c r="C40" s="57" t="s">
        <v>16</v>
      </c>
      <c r="D40" s="1">
        <f>SUM('㈱塩釜:七ヶ浜'!D40)</f>
        <v>2.6461999999999994</v>
      </c>
      <c r="E40" s="1">
        <f>SUM('㈱塩釜:七ヶ浜'!E40)</f>
        <v>2.7803999999999998</v>
      </c>
      <c r="F40" s="1">
        <f>SUM('㈱塩釜:七ヶ浜'!F40)</f>
        <v>0.7451</v>
      </c>
      <c r="G40" s="1">
        <f>SUM('㈱塩釜:七ヶ浜'!G40)</f>
        <v>0.5117</v>
      </c>
      <c r="H40" s="1">
        <f>SUM('㈱塩釜:七ヶ浜'!H40)</f>
        <v>0.2346</v>
      </c>
      <c r="I40" s="1">
        <f>SUM('㈱塩釜:七ヶ浜'!I40)</f>
        <v>0.2967</v>
      </c>
      <c r="J40" s="1">
        <f>SUM('㈱塩釜:七ヶ浜'!J40)</f>
        <v>0.36430000000000007</v>
      </c>
      <c r="K40" s="1">
        <f>SUM('㈱塩釜:七ヶ浜'!K40)</f>
        <v>54.2154</v>
      </c>
      <c r="L40" s="1">
        <f>SUM('㈱塩釜:七ヶ浜'!L40)</f>
        <v>125.3514</v>
      </c>
      <c r="M40" s="1">
        <f>SUM('㈱塩釜:七ヶ浜'!M40)</f>
        <v>232.2851</v>
      </c>
      <c r="N40" s="1">
        <f>SUM('㈱塩釜:七ヶ浜'!N40)</f>
        <v>461.72299999999996</v>
      </c>
      <c r="O40" s="1">
        <f>SUM('㈱塩釜:七ヶ浜'!O40)</f>
        <v>413.821</v>
      </c>
      <c r="P40" s="7">
        <f t="shared" si="8"/>
        <v>1294.9749000000002</v>
      </c>
    </row>
    <row r="41" spans="1:16" ht="18.75">
      <c r="A41" s="467"/>
      <c r="B41" s="468"/>
      <c r="C41" s="50" t="s">
        <v>18</v>
      </c>
      <c r="D41" s="2">
        <f>SUM('㈱塩釜:七ヶ浜'!D41)</f>
        <v>1699.2020000000002</v>
      </c>
      <c r="E41" s="2">
        <f>SUM('㈱塩釜:七ヶ浜'!E41)</f>
        <v>2157.1139999999996</v>
      </c>
      <c r="F41" s="2">
        <f>SUM('㈱塩釜:七ヶ浜'!F41)</f>
        <v>551.202</v>
      </c>
      <c r="G41" s="2">
        <f>SUM('㈱塩釜:七ヶ浜'!G41)</f>
        <v>402.87199999999996</v>
      </c>
      <c r="H41" s="2">
        <f>SUM('㈱塩釜:七ヶ浜'!H41)</f>
        <v>171.778</v>
      </c>
      <c r="I41" s="2">
        <f>SUM('㈱塩釜:七ヶ浜'!I41)</f>
        <v>177.19</v>
      </c>
      <c r="J41" s="2">
        <f>SUM('㈱塩釜:七ヶ浜'!J41)</f>
        <v>160.777</v>
      </c>
      <c r="K41" s="2">
        <f>SUM('㈱塩釜:七ヶ浜'!K41)</f>
        <v>4427.322999999999</v>
      </c>
      <c r="L41" s="2">
        <f>SUM('㈱塩釜:七ヶ浜'!L41)</f>
        <v>10657.565</v>
      </c>
      <c r="M41" s="2">
        <f>SUM('㈱塩釜:七ヶ浜'!M41)</f>
        <v>19091.242</v>
      </c>
      <c r="N41" s="2">
        <f>SUM('㈱塩釜:七ヶ浜'!N41)</f>
        <v>42922.19935</v>
      </c>
      <c r="O41" s="2">
        <f>SUM('㈱塩釜:七ヶ浜'!O41)</f>
        <v>41965.418</v>
      </c>
      <c r="P41" s="8">
        <f t="shared" si="8"/>
        <v>124383.88235</v>
      </c>
    </row>
    <row r="42" spans="1:16" ht="18.75">
      <c r="A42" s="465" t="s">
        <v>110</v>
      </c>
      <c r="B42" s="466"/>
      <c r="C42" s="57" t="s">
        <v>16</v>
      </c>
      <c r="D42" s="1">
        <f>SUM('㈱塩釜:七ヶ浜'!D42)</f>
        <v>0.05</v>
      </c>
      <c r="E42" s="1">
        <f>SUM('㈱塩釜:七ヶ浜'!E42)</f>
        <v>0.069</v>
      </c>
      <c r="F42" s="1">
        <f>SUM('㈱塩釜:七ヶ浜'!F42)</f>
        <v>0</v>
      </c>
      <c r="G42" s="1">
        <f>SUM('㈱塩釜:七ヶ浜'!G42)</f>
        <v>0</v>
      </c>
      <c r="H42" s="1">
        <f>SUM('㈱塩釜:七ヶ浜'!H42)</f>
        <v>0</v>
      </c>
      <c r="I42" s="1">
        <f>SUM('㈱塩釜:七ヶ浜'!I42)</f>
        <v>0.0146</v>
      </c>
      <c r="J42" s="1">
        <f>SUM('㈱塩釜:七ヶ浜'!J42)</f>
        <v>0</v>
      </c>
      <c r="K42" s="1">
        <f>SUM('㈱塩釜:七ヶ浜'!K42)</f>
        <v>0</v>
      </c>
      <c r="L42" s="1">
        <f>SUM('㈱塩釜:七ヶ浜'!L42)</f>
        <v>0</v>
      </c>
      <c r="M42" s="1">
        <f>SUM('㈱塩釜:七ヶ浜'!M42)</f>
        <v>0.016</v>
      </c>
      <c r="N42" s="1">
        <f>SUM('㈱塩釜:七ヶ浜'!N42)</f>
        <v>0</v>
      </c>
      <c r="O42" s="1">
        <f>SUM('㈱塩釜:七ヶ浜'!O42)</f>
        <v>0.0581</v>
      </c>
      <c r="P42" s="7">
        <f t="shared" si="8"/>
        <v>0.2077</v>
      </c>
    </row>
    <row r="43" spans="1:16" ht="18.75">
      <c r="A43" s="467"/>
      <c r="B43" s="468"/>
      <c r="C43" s="50" t="s">
        <v>18</v>
      </c>
      <c r="D43" s="2">
        <f>SUM('㈱塩釜:七ヶ浜'!D43)</f>
        <v>59.178</v>
      </c>
      <c r="E43" s="2">
        <f>SUM('㈱塩釜:七ヶ浜'!E43)</f>
        <v>79.926</v>
      </c>
      <c r="F43" s="2">
        <f>SUM('㈱塩釜:七ヶ浜'!F43)</f>
        <v>0</v>
      </c>
      <c r="G43" s="2">
        <f>SUM('㈱塩釜:七ヶ浜'!G43)</f>
        <v>0</v>
      </c>
      <c r="H43" s="2">
        <f>SUM('㈱塩釜:七ヶ浜'!H43)</f>
        <v>0</v>
      </c>
      <c r="I43" s="2">
        <f>SUM('㈱塩釜:七ヶ浜'!I43)</f>
        <v>19.53</v>
      </c>
      <c r="J43" s="2">
        <f>SUM('㈱塩釜:七ヶ浜'!J43)</f>
        <v>0</v>
      </c>
      <c r="K43" s="2">
        <f>SUM('㈱塩釜:七ヶ浜'!K43)</f>
        <v>0</v>
      </c>
      <c r="L43" s="2">
        <f>SUM('㈱塩釜:七ヶ浜'!L43)</f>
        <v>0</v>
      </c>
      <c r="M43" s="2">
        <f>SUM('㈱塩釜:七ヶ浜'!M43)</f>
        <v>14.7</v>
      </c>
      <c r="N43" s="2">
        <f>SUM('㈱塩釜:七ヶ浜'!N43)</f>
        <v>0</v>
      </c>
      <c r="O43" s="2">
        <f>SUM('㈱塩釜:七ヶ浜'!O43)</f>
        <v>71.289</v>
      </c>
      <c r="P43" s="8">
        <f t="shared" si="8"/>
        <v>244.623</v>
      </c>
    </row>
    <row r="44" spans="1:16" ht="18.75">
      <c r="A44" s="465" t="s">
        <v>111</v>
      </c>
      <c r="B44" s="466"/>
      <c r="C44" s="57" t="s">
        <v>16</v>
      </c>
      <c r="D44" s="1">
        <f>SUM('㈱塩釜:七ヶ浜'!D44)</f>
        <v>0.6476999999999999</v>
      </c>
      <c r="E44" s="1">
        <f>SUM('㈱塩釜:七ヶ浜'!E44)</f>
        <v>0.25370000000000004</v>
      </c>
      <c r="F44" s="1">
        <f>SUM('㈱塩釜:七ヶ浜'!F44)</f>
        <v>0</v>
      </c>
      <c r="G44" s="1">
        <f>SUM('㈱塩釜:七ヶ浜'!G44)</f>
        <v>0.762</v>
      </c>
      <c r="H44" s="1">
        <f>SUM('㈱塩釜:七ヶ浜'!H44)</f>
        <v>0.0412</v>
      </c>
      <c r="I44" s="1">
        <f>SUM('㈱塩釜:七ヶ浜'!I44)</f>
        <v>1.125</v>
      </c>
      <c r="J44" s="1">
        <f>SUM('㈱塩釜:七ヶ浜'!J44)</f>
        <v>0.43500000000000005</v>
      </c>
      <c r="K44" s="1">
        <f>SUM('㈱塩釜:七ヶ浜'!K44)</f>
        <v>0.6</v>
      </c>
      <c r="L44" s="1">
        <f>SUM('㈱塩釜:七ヶ浜'!L44)</f>
        <v>1.1398</v>
      </c>
      <c r="M44" s="1">
        <f>SUM('㈱塩釜:七ヶ浜'!M44)</f>
        <v>0.3694</v>
      </c>
      <c r="N44" s="1">
        <f>SUM('㈱塩釜:七ヶ浜'!N44)</f>
        <v>0.08239999999999999</v>
      </c>
      <c r="O44" s="1">
        <f>SUM('㈱塩釜:七ヶ浜'!O44)</f>
        <v>0.0535</v>
      </c>
      <c r="P44" s="7">
        <f t="shared" si="8"/>
        <v>5.5097</v>
      </c>
    </row>
    <row r="45" spans="1:16" ht="18.75">
      <c r="A45" s="467"/>
      <c r="B45" s="468"/>
      <c r="C45" s="50" t="s">
        <v>18</v>
      </c>
      <c r="D45" s="2">
        <f>SUM('㈱塩釜:七ヶ浜'!D45)</f>
        <v>268.726</v>
      </c>
      <c r="E45" s="2">
        <f>SUM('㈱塩釜:七ヶ浜'!E45)</f>
        <v>230.30499999999998</v>
      </c>
      <c r="F45" s="2">
        <f>SUM('㈱塩釜:七ヶ浜'!F45)</f>
        <v>0</v>
      </c>
      <c r="G45" s="2">
        <f>SUM('㈱塩釜:七ヶ浜'!G45)</f>
        <v>186.9</v>
      </c>
      <c r="H45" s="2">
        <f>SUM('㈱塩釜:七ヶ浜'!H45)</f>
        <v>18.543</v>
      </c>
      <c r="I45" s="2">
        <f>SUM('㈱塩釜:七ヶ浜'!I45)</f>
        <v>273.525</v>
      </c>
      <c r="J45" s="2">
        <f>SUM('㈱塩釜:七ヶ浜'!J45)</f>
        <v>103.94999999999999</v>
      </c>
      <c r="K45" s="2">
        <f>SUM('㈱塩釜:七ヶ浜'!K45)</f>
        <v>144.9</v>
      </c>
      <c r="L45" s="2">
        <f>SUM('㈱塩釜:七ヶ浜'!L45)</f>
        <v>275.69899999999996</v>
      </c>
      <c r="M45" s="2">
        <f>SUM('㈱塩釜:七ヶ浜'!M45)</f>
        <v>112.287</v>
      </c>
      <c r="N45" s="2">
        <f>SUM('㈱塩釜:七ヶ浜'!N45)</f>
        <v>51.565</v>
      </c>
      <c r="O45" s="2">
        <f>SUM('㈱塩釜:七ヶ浜'!O45)</f>
        <v>51.119</v>
      </c>
      <c r="P45" s="8">
        <f t="shared" si="8"/>
        <v>1717.5189999999998</v>
      </c>
    </row>
    <row r="46" spans="1:16" ht="18.75">
      <c r="A46" s="465" t="s">
        <v>112</v>
      </c>
      <c r="B46" s="466"/>
      <c r="C46" s="57" t="s">
        <v>16</v>
      </c>
      <c r="D46" s="1">
        <f>SUM('㈱塩釜:七ヶ浜'!D46)</f>
        <v>1.9849999999999999</v>
      </c>
      <c r="E46" s="1">
        <f>SUM('㈱塩釜:七ヶ浜'!E46)</f>
        <v>2.9610800000000004</v>
      </c>
      <c r="F46" s="1">
        <f>SUM('㈱塩釜:七ヶ浜'!F46)</f>
        <v>0.0455</v>
      </c>
      <c r="G46" s="1">
        <f>SUM('㈱塩釜:七ヶ浜'!G46)</f>
        <v>0.0552</v>
      </c>
      <c r="H46" s="1">
        <f>SUM('㈱塩釜:七ヶ浜'!H46)</f>
        <v>0.021</v>
      </c>
      <c r="I46" s="1">
        <f>SUM('㈱塩釜:七ヶ浜'!I46)</f>
        <v>0</v>
      </c>
      <c r="J46" s="1">
        <f>SUM('㈱塩釜:七ヶ浜'!J46)</f>
        <v>0</v>
      </c>
      <c r="K46" s="1">
        <f>SUM('㈱塩釜:七ヶ浜'!K46)</f>
        <v>0</v>
      </c>
      <c r="L46" s="1">
        <f>SUM('㈱塩釜:七ヶ浜'!L46)</f>
        <v>0.3567</v>
      </c>
      <c r="M46" s="1">
        <f>SUM('㈱塩釜:七ヶ浜'!M46)</f>
        <v>0.1636</v>
      </c>
      <c r="N46" s="1">
        <f>SUM('㈱塩釜:七ヶ浜'!N46)</f>
        <v>0.037200000000000004</v>
      </c>
      <c r="O46" s="1">
        <f>SUM('㈱塩釜:七ヶ浜'!O46)</f>
        <v>0.1636</v>
      </c>
      <c r="P46" s="7">
        <f t="shared" si="8"/>
        <v>5.78888</v>
      </c>
    </row>
    <row r="47" spans="1:16" ht="18.75">
      <c r="A47" s="467"/>
      <c r="B47" s="468"/>
      <c r="C47" s="50" t="s">
        <v>18</v>
      </c>
      <c r="D47" s="2">
        <f>SUM('㈱塩釜:七ヶ浜'!D47)</f>
        <v>1534.12</v>
      </c>
      <c r="E47" s="2">
        <f>SUM('㈱塩釜:七ヶ浜'!E47)</f>
        <v>1816.493</v>
      </c>
      <c r="F47" s="2">
        <f>SUM('㈱塩釜:七ヶ浜'!F47)</f>
        <v>20.392</v>
      </c>
      <c r="G47" s="2">
        <f>SUM('㈱塩釜:七ヶ浜'!G47)</f>
        <v>23.457</v>
      </c>
      <c r="H47" s="2">
        <f>SUM('㈱塩釜:七ヶ浜'!H47)</f>
        <v>5.565</v>
      </c>
      <c r="I47" s="2">
        <f>SUM('㈱塩釜:七ヶ浜'!I47)</f>
        <v>0</v>
      </c>
      <c r="J47" s="2">
        <f>SUM('㈱塩釜:七ヶ浜'!J47)</f>
        <v>0</v>
      </c>
      <c r="K47" s="2">
        <f>SUM('㈱塩釜:七ヶ浜'!K47)</f>
        <v>5.67</v>
      </c>
      <c r="L47" s="2">
        <f>SUM('㈱塩釜:七ヶ浜'!L47)</f>
        <v>122.002</v>
      </c>
      <c r="M47" s="2">
        <f>SUM('㈱塩釜:七ヶ浜'!M47)</f>
        <v>85.263</v>
      </c>
      <c r="N47" s="2">
        <f>SUM('㈱塩釜:七ヶ浜'!N47)</f>
        <v>22.932000000000002</v>
      </c>
      <c r="O47" s="2">
        <f>SUM('㈱塩釜:七ヶ浜'!O47)</f>
        <v>70.172</v>
      </c>
      <c r="P47" s="8">
        <f t="shared" si="8"/>
        <v>3706.0659999999993</v>
      </c>
    </row>
    <row r="48" spans="1:16" ht="18.75">
      <c r="A48" s="465" t="s">
        <v>113</v>
      </c>
      <c r="B48" s="466"/>
      <c r="C48" s="57" t="s">
        <v>16</v>
      </c>
      <c r="D48" s="1">
        <f>SUM('㈱塩釜:七ヶ浜'!D48)</f>
        <v>1237.3001000000002</v>
      </c>
      <c r="E48" s="1">
        <f>SUM('㈱塩釜:七ヶ浜'!E48)</f>
        <v>407.28690000000006</v>
      </c>
      <c r="F48" s="1">
        <f>SUM('㈱塩釜:七ヶ浜'!F48)</f>
        <v>0.015</v>
      </c>
      <c r="G48" s="1">
        <f>SUM('㈱塩釜:七ヶ浜'!G48)</f>
        <v>0.0901</v>
      </c>
      <c r="H48" s="1">
        <f>SUM('㈱塩釜:七ヶ浜'!H48)</f>
        <v>5.447</v>
      </c>
      <c r="I48" s="1">
        <f>SUM('㈱塩釜:七ヶ浜'!I48)</f>
        <v>57.4954</v>
      </c>
      <c r="J48" s="1">
        <f>SUM('㈱塩釜:七ヶ浜'!J48)</f>
        <v>66.88399999999999</v>
      </c>
      <c r="K48" s="1">
        <f>SUM('㈱塩釜:七ヶ浜'!K48)</f>
        <v>530.7864</v>
      </c>
      <c r="L48" s="1">
        <f>SUM('㈱塩釜:七ヶ浜'!L48)</f>
        <v>1053.5498</v>
      </c>
      <c r="M48" s="1">
        <f>SUM('㈱塩釜:七ヶ浜'!M48)</f>
        <v>1281.9607</v>
      </c>
      <c r="N48" s="1">
        <f>SUM('㈱塩釜:七ヶ浜'!N48)</f>
        <v>930.6992</v>
      </c>
      <c r="O48" s="1">
        <f>SUM('㈱塩釜:七ヶ浜'!O48)</f>
        <v>866.5409999999999</v>
      </c>
      <c r="P48" s="7">
        <f t="shared" si="8"/>
        <v>6438.0556</v>
      </c>
    </row>
    <row r="49" spans="1:16" ht="18.75">
      <c r="A49" s="467"/>
      <c r="B49" s="468"/>
      <c r="C49" s="50" t="s">
        <v>18</v>
      </c>
      <c r="D49" s="2">
        <f>SUM('㈱塩釜:七ヶ浜'!D49)</f>
        <v>73438.423</v>
      </c>
      <c r="E49" s="2">
        <f>SUM('㈱塩釜:七ヶ浜'!E49)</f>
        <v>23309.586</v>
      </c>
      <c r="F49" s="2">
        <f>SUM('㈱塩釜:七ヶ浜'!F49)</f>
        <v>4.725</v>
      </c>
      <c r="G49" s="2">
        <f>SUM('㈱塩釜:七ヶ浜'!G49)</f>
        <v>39.05</v>
      </c>
      <c r="H49" s="2">
        <f>SUM('㈱塩釜:七ヶ浜'!H49)</f>
        <v>474.748</v>
      </c>
      <c r="I49" s="2">
        <f>SUM('㈱塩釜:七ヶ浜'!I49)</f>
        <v>2858.512</v>
      </c>
      <c r="J49" s="2">
        <f>SUM('㈱塩釜:七ヶ浜'!J49)</f>
        <v>5458.5289999999995</v>
      </c>
      <c r="K49" s="2">
        <f>SUM('㈱塩釜:七ヶ浜'!K49)</f>
        <v>49825.078</v>
      </c>
      <c r="L49" s="2">
        <f>SUM('㈱塩釜:七ヶ浜'!L49)</f>
        <v>76545.064</v>
      </c>
      <c r="M49" s="2">
        <f>SUM('㈱塩釜:七ヶ浜'!M49)</f>
        <v>74074.992</v>
      </c>
      <c r="N49" s="2">
        <f>SUM('㈱塩釜:七ヶ浜'!N49)</f>
        <v>78550.3732</v>
      </c>
      <c r="O49" s="2">
        <f>SUM('㈱塩釜:七ヶ浜'!O49)</f>
        <v>70592.42100000002</v>
      </c>
      <c r="P49" s="8">
        <f t="shared" si="8"/>
        <v>455171.5012000001</v>
      </c>
    </row>
    <row r="50" spans="1:16" ht="18.75">
      <c r="A50" s="465" t="s">
        <v>114</v>
      </c>
      <c r="B50" s="466"/>
      <c r="C50" s="57" t="s">
        <v>16</v>
      </c>
      <c r="D50" s="1">
        <f>SUM('㈱塩釜:七ヶ浜'!D50)</f>
        <v>1.2974999999999999</v>
      </c>
      <c r="E50" s="1">
        <f>SUM('㈱塩釜:七ヶ浜'!E50)</f>
        <v>0.6198</v>
      </c>
      <c r="F50" s="1">
        <f>SUM('㈱塩釜:七ヶ浜'!F50)</f>
        <v>0.133</v>
      </c>
      <c r="G50" s="1">
        <f>SUM('㈱塩釜:七ヶ浜'!G50)</f>
        <v>0.02</v>
      </c>
      <c r="H50" s="1">
        <f>SUM('㈱塩釜:七ヶ浜'!H50)</f>
        <v>0.01</v>
      </c>
      <c r="I50" s="1">
        <f>SUM('㈱塩釜:七ヶ浜'!I50)</f>
        <v>0.15</v>
      </c>
      <c r="J50" s="1">
        <f>SUM('㈱塩釜:七ヶ浜'!J50)</f>
        <v>0.38</v>
      </c>
      <c r="K50" s="1">
        <f>SUM('㈱塩釜:七ヶ浜'!K50)</f>
        <v>25.445</v>
      </c>
      <c r="L50" s="1">
        <f>SUM('㈱塩釜:七ヶ浜'!L50)</f>
        <v>973.031</v>
      </c>
      <c r="M50" s="1">
        <f>SUM('㈱塩釜:七ヶ浜'!M50)</f>
        <v>5472.0087</v>
      </c>
      <c r="N50" s="1">
        <f>SUM('㈱塩釜:七ヶ浜'!N50)</f>
        <v>5877.942</v>
      </c>
      <c r="O50" s="1">
        <f>SUM('㈱塩釜:七ヶ浜'!O50)</f>
        <v>2661.5739999999996</v>
      </c>
      <c r="P50" s="7">
        <f t="shared" si="8"/>
        <v>15012.611</v>
      </c>
    </row>
    <row r="51" spans="1:16" ht="18.75">
      <c r="A51" s="467"/>
      <c r="B51" s="468"/>
      <c r="C51" s="50" t="s">
        <v>18</v>
      </c>
      <c r="D51" s="2">
        <f>SUM('㈱塩釜:七ヶ浜'!D51)</f>
        <v>262.75399999999996</v>
      </c>
      <c r="E51" s="2">
        <f>SUM('㈱塩釜:七ヶ浜'!E51)</f>
        <v>235.07399999999998</v>
      </c>
      <c r="F51" s="2">
        <f>SUM('㈱塩釜:七ヶ浜'!F51)</f>
        <v>76.18799999999999</v>
      </c>
      <c r="G51" s="2">
        <f>SUM('㈱塩釜:七ヶ浜'!G51)</f>
        <v>5.46</v>
      </c>
      <c r="H51" s="2">
        <f>SUM('㈱塩釜:七ヶ浜'!H51)</f>
        <v>7.35</v>
      </c>
      <c r="I51" s="2">
        <f>SUM('㈱塩釜:七ヶ浜'!I51)</f>
        <v>110.25</v>
      </c>
      <c r="J51" s="2">
        <f>SUM('㈱塩釜:七ヶ浜'!J51)</f>
        <v>441.945</v>
      </c>
      <c r="K51" s="2">
        <f>SUM('㈱塩釜:七ヶ浜'!K51)</f>
        <v>20849.233</v>
      </c>
      <c r="L51" s="2">
        <f>SUM('㈱塩釜:七ヶ浜'!L51)</f>
        <v>205331.892</v>
      </c>
      <c r="M51" s="2">
        <f>SUM('㈱塩釜:七ヶ浜'!M51)</f>
        <v>611140.3859999999</v>
      </c>
      <c r="N51" s="2">
        <f>SUM('㈱塩釜:七ヶ浜'!N51)</f>
        <v>463487.632</v>
      </c>
      <c r="O51" s="2">
        <f>SUM('㈱塩釜:七ヶ浜'!O51)</f>
        <v>170553.428</v>
      </c>
      <c r="P51" s="8">
        <f t="shared" si="8"/>
        <v>1472501.592</v>
      </c>
    </row>
    <row r="52" spans="1:16" ht="18.75">
      <c r="A52" s="465" t="s">
        <v>146</v>
      </c>
      <c r="B52" s="466"/>
      <c r="C52" s="57" t="s">
        <v>16</v>
      </c>
      <c r="D52" s="1">
        <f>SUM('㈱塩釜:七ヶ浜'!D52)</f>
        <v>19.8931</v>
      </c>
      <c r="E52" s="1">
        <f>SUM('㈱塩釜:七ヶ浜'!E52)</f>
        <v>2.3841</v>
      </c>
      <c r="F52" s="1">
        <f>SUM('㈱塩釜:七ヶ浜'!F52)</f>
        <v>0.003</v>
      </c>
      <c r="G52" s="1">
        <f>SUM('㈱塩釜:七ヶ浜'!G52)</f>
        <v>0.0975</v>
      </c>
      <c r="H52" s="1">
        <f>SUM('㈱塩釜:七ヶ浜'!H52)</f>
        <v>0.376</v>
      </c>
      <c r="I52" s="1">
        <f>SUM('㈱塩釜:七ヶ浜'!I52)</f>
        <v>0.4679</v>
      </c>
      <c r="J52" s="1">
        <f>SUM('㈱塩釜:七ヶ浜'!J52)</f>
        <v>1.5772000000000002</v>
      </c>
      <c r="K52" s="1">
        <f>SUM('㈱塩釜:七ヶ浜'!K52)</f>
        <v>169.73360000000002</v>
      </c>
      <c r="L52" s="1">
        <f>SUM('㈱塩釜:七ヶ浜'!L52)</f>
        <v>49.65559999999999</v>
      </c>
      <c r="M52" s="1">
        <f>SUM('㈱塩釜:七ヶ浜'!M52)</f>
        <v>1391.61275</v>
      </c>
      <c r="N52" s="1">
        <f>SUM('㈱塩釜:七ヶ浜'!N52)</f>
        <v>1864.5497500000001</v>
      </c>
      <c r="O52" s="1">
        <f>SUM('㈱塩釜:七ヶ浜'!O52)</f>
        <v>286.79400000000004</v>
      </c>
      <c r="P52" s="7">
        <f t="shared" si="8"/>
        <v>3787.1445000000003</v>
      </c>
    </row>
    <row r="53" spans="1:16" ht="18.75">
      <c r="A53" s="467"/>
      <c r="B53" s="468"/>
      <c r="C53" s="50" t="s">
        <v>18</v>
      </c>
      <c r="D53" s="2">
        <f>SUM('㈱塩釜:七ヶ浜'!D53)</f>
        <v>6964.125</v>
      </c>
      <c r="E53" s="2">
        <f>SUM('㈱塩釜:七ヶ浜'!E53)</f>
        <v>2270.7180000000003</v>
      </c>
      <c r="F53" s="2">
        <f>SUM('㈱塩釜:七ヶ浜'!F53)</f>
        <v>6.3</v>
      </c>
      <c r="G53" s="2">
        <f>SUM('㈱塩釜:七ヶ浜'!G53)</f>
        <v>55.251999999999995</v>
      </c>
      <c r="H53" s="2">
        <f>SUM('㈱塩釜:七ヶ浜'!H53)</f>
        <v>252.647</v>
      </c>
      <c r="I53" s="2">
        <f>SUM('㈱塩釜:七ヶ浜'!I53)</f>
        <v>231.747</v>
      </c>
      <c r="J53" s="2">
        <f>SUM('㈱塩釜:七ヶ浜'!J53)</f>
        <v>704.327</v>
      </c>
      <c r="K53" s="2">
        <f>SUM('㈱塩釜:七ヶ浜'!K53)</f>
        <v>45035.872</v>
      </c>
      <c r="L53" s="2">
        <f>SUM('㈱塩釜:七ヶ浜'!L53)</f>
        <v>15438.081000000002</v>
      </c>
      <c r="M53" s="2">
        <f>SUM('㈱塩釜:七ヶ浜'!M53)</f>
        <v>521566.212</v>
      </c>
      <c r="N53" s="2">
        <f>SUM('㈱塩釜:七ヶ浜'!N53)</f>
        <v>822038.18775</v>
      </c>
      <c r="O53" s="2">
        <f>SUM('㈱塩釜:七ヶ浜'!O53)</f>
        <v>161917.728</v>
      </c>
      <c r="P53" s="8">
        <f t="shared" si="8"/>
        <v>1576481.1967500001</v>
      </c>
    </row>
    <row r="54" spans="1:16" ht="18.75">
      <c r="A54" s="47" t="s">
        <v>0</v>
      </c>
      <c r="B54" s="471" t="s">
        <v>116</v>
      </c>
      <c r="C54" s="57" t="s">
        <v>16</v>
      </c>
      <c r="D54" s="1">
        <f>SUM('㈱塩釜:七ヶ浜'!D54)</f>
        <v>0.38469999999999993</v>
      </c>
      <c r="E54" s="1">
        <f>SUM('㈱塩釜:七ヶ浜'!E54)</f>
        <v>0.2409</v>
      </c>
      <c r="F54" s="1">
        <f>SUM('㈱塩釜:七ヶ浜'!F54)</f>
        <v>0</v>
      </c>
      <c r="G54" s="1">
        <f>SUM('㈱塩釜:七ヶ浜'!G54)</f>
        <v>0.271</v>
      </c>
      <c r="H54" s="1">
        <f>SUM('㈱塩釜:七ヶ浜'!H54)</f>
        <v>0.3076</v>
      </c>
      <c r="I54" s="1">
        <f>SUM('㈱塩釜:七ヶ浜'!I54)</f>
        <v>0.7443</v>
      </c>
      <c r="J54" s="1">
        <f>SUM('㈱塩釜:七ヶ浜'!J54)</f>
        <v>0.31809999999999994</v>
      </c>
      <c r="K54" s="1">
        <f>SUM('㈱塩釜:七ヶ浜'!K54)</f>
        <v>1.3476000000000001</v>
      </c>
      <c r="L54" s="1">
        <f>SUM('㈱塩釜:七ヶ浜'!L54)</f>
        <v>47.250299999999996</v>
      </c>
      <c r="M54" s="1">
        <f>SUM('㈱塩釜:七ヶ浜'!M54)</f>
        <v>39.8937</v>
      </c>
      <c r="N54" s="1">
        <f>SUM('㈱塩釜:七ヶ浜'!N54)</f>
        <v>20.368499999999997</v>
      </c>
      <c r="O54" s="1">
        <f>SUM('㈱塩釜:七ヶ浜'!O54)</f>
        <v>5.7927</v>
      </c>
      <c r="P54" s="7">
        <f t="shared" si="8"/>
        <v>116.91939999999998</v>
      </c>
    </row>
    <row r="55" spans="1:16" ht="18.75">
      <c r="A55" s="48" t="s">
        <v>155</v>
      </c>
      <c r="B55" s="472"/>
      <c r="C55" s="50" t="s">
        <v>18</v>
      </c>
      <c r="D55" s="2">
        <f>SUM('㈱塩釜:七ヶ浜'!D55)</f>
        <v>311.22999999999996</v>
      </c>
      <c r="E55" s="2">
        <f>SUM('㈱塩釜:七ヶ浜'!E55)</f>
        <v>218.874</v>
      </c>
      <c r="F55" s="2">
        <f>SUM('㈱塩釜:七ヶ浜'!F55)</f>
        <v>0</v>
      </c>
      <c r="G55" s="2">
        <f>SUM('㈱塩釜:七ヶ浜'!G55)</f>
        <v>242.151</v>
      </c>
      <c r="H55" s="2">
        <f>SUM('㈱塩釜:七ヶ浜'!H55)</f>
        <v>271.226</v>
      </c>
      <c r="I55" s="2">
        <f>SUM('㈱塩釜:七ヶ浜'!I55)</f>
        <v>976.6179999999999</v>
      </c>
      <c r="J55" s="2">
        <f>SUM('㈱塩釜:七ヶ浜'!J55)</f>
        <v>282.058</v>
      </c>
      <c r="K55" s="2">
        <f>SUM('㈱塩釜:七ヶ浜'!K55)</f>
        <v>949.5189999999999</v>
      </c>
      <c r="L55" s="2">
        <f>SUM('㈱塩釜:七ヶ浜'!L55)</f>
        <v>9946.514</v>
      </c>
      <c r="M55" s="2">
        <f>SUM('㈱塩釜:七ヶ浜'!M55)</f>
        <v>5374.491</v>
      </c>
      <c r="N55" s="2">
        <f>SUM('㈱塩釜:七ヶ浜'!N55)</f>
        <v>6641.69775</v>
      </c>
      <c r="O55" s="2">
        <f>SUM('㈱塩釜:七ヶ浜'!O55)</f>
        <v>1946.498</v>
      </c>
      <c r="P55" s="8">
        <f t="shared" si="8"/>
        <v>27160.876749999996</v>
      </c>
    </row>
    <row r="56" spans="1:16" ht="18.75">
      <c r="A56" s="48" t="s">
        <v>17</v>
      </c>
      <c r="B56" s="49" t="s">
        <v>20</v>
      </c>
      <c r="C56" s="57" t="s">
        <v>16</v>
      </c>
      <c r="D56" s="1">
        <f>SUM('㈱塩釜:七ヶ浜'!D56)</f>
        <v>1.7111</v>
      </c>
      <c r="E56" s="1">
        <f>SUM('㈱塩釜:七ヶ浜'!E56)</f>
        <v>1.8755</v>
      </c>
      <c r="F56" s="1">
        <f>SUM('㈱塩釜:七ヶ浜'!F56)</f>
        <v>0.1526</v>
      </c>
      <c r="G56" s="1">
        <f>SUM('㈱塩釜:七ヶ浜'!G56)</f>
        <v>0.0412</v>
      </c>
      <c r="H56" s="1">
        <f>SUM('㈱塩釜:七ヶ浜'!H56)</f>
        <v>1.0676</v>
      </c>
      <c r="I56" s="1">
        <f>SUM('㈱塩釜:七ヶ浜'!I56)</f>
        <v>1.2778</v>
      </c>
      <c r="J56" s="1">
        <f>SUM('㈱塩釜:七ヶ浜'!J56)</f>
        <v>1.2137</v>
      </c>
      <c r="K56" s="1">
        <f>SUM('㈱塩釜:七ヶ浜'!K56)</f>
        <v>16.3631</v>
      </c>
      <c r="L56" s="1">
        <f>SUM('㈱塩釜:七ヶ浜'!L56)</f>
        <v>19.230199999999996</v>
      </c>
      <c r="M56" s="1">
        <f>SUM('㈱塩釜:七ヶ浜'!M56)</f>
        <v>9.3795</v>
      </c>
      <c r="N56" s="1">
        <f>SUM('㈱塩釜:七ヶ浜'!N56)</f>
        <v>5.179900000000001</v>
      </c>
      <c r="O56" s="1">
        <f>SUM('㈱塩釜:七ヶ浜'!O56)</f>
        <v>25.310100000000002</v>
      </c>
      <c r="P56" s="7">
        <f t="shared" si="8"/>
        <v>82.8023</v>
      </c>
    </row>
    <row r="57" spans="1:16" ht="18.75">
      <c r="A57" s="48" t="s">
        <v>23</v>
      </c>
      <c r="B57" s="50" t="s">
        <v>117</v>
      </c>
      <c r="C57" s="50" t="s">
        <v>18</v>
      </c>
      <c r="D57" s="2">
        <f>SUM('㈱塩釜:七ヶ浜'!D57)</f>
        <v>569.072</v>
      </c>
      <c r="E57" s="2">
        <f>SUM('㈱塩釜:七ヶ浜'!E57)</f>
        <v>284.42499999999995</v>
      </c>
      <c r="F57" s="2">
        <f>SUM('㈱塩釜:七ヶ浜'!F57)</f>
        <v>140.01600000000002</v>
      </c>
      <c r="G57" s="2">
        <f>SUM('㈱塩釜:七ヶ浜'!G57)</f>
        <v>37.433</v>
      </c>
      <c r="H57" s="2">
        <f>SUM('㈱塩釜:七ヶ浜'!H57)</f>
        <v>135.256</v>
      </c>
      <c r="I57" s="2">
        <f>SUM('㈱塩釜:七ヶ浜'!I57)</f>
        <v>292.62899999999996</v>
      </c>
      <c r="J57" s="2">
        <f>SUM('㈱塩釜:七ヶ浜'!J57)</f>
        <v>598.662</v>
      </c>
      <c r="K57" s="2">
        <f>SUM('㈱塩釜:七ヶ浜'!K57)</f>
        <v>2622.897</v>
      </c>
      <c r="L57" s="2">
        <f>SUM('㈱塩釜:七ヶ浜'!L57)</f>
        <v>1564.756</v>
      </c>
      <c r="M57" s="2">
        <f>SUM('㈱塩釜:七ヶ浜'!M57)</f>
        <v>1163.6160000000002</v>
      </c>
      <c r="N57" s="2">
        <f>SUM('㈱塩釜:七ヶ浜'!N57)</f>
        <v>879.78865</v>
      </c>
      <c r="O57" s="2">
        <f>SUM('㈱塩釜:七ヶ浜'!O57)</f>
        <v>1383.3319999999999</v>
      </c>
      <c r="P57" s="8">
        <f t="shared" si="8"/>
        <v>9671.88265</v>
      </c>
    </row>
    <row r="58" spans="1:16" ht="18.75">
      <c r="A58" s="48"/>
      <c r="B58" s="469" t="s">
        <v>101</v>
      </c>
      <c r="C58" s="57" t="s">
        <v>16</v>
      </c>
      <c r="D58" s="1">
        <f>+D54+D56</f>
        <v>2.0958</v>
      </c>
      <c r="E58" s="1">
        <f>+E54+E56</f>
        <v>2.1164</v>
      </c>
      <c r="F58" s="1">
        <f aca="true" t="shared" si="10" ref="F58:O58">+F54+F56</f>
        <v>0.1526</v>
      </c>
      <c r="G58" s="1">
        <f t="shared" si="10"/>
        <v>0.31220000000000003</v>
      </c>
      <c r="H58" s="1">
        <f t="shared" si="10"/>
        <v>1.3752</v>
      </c>
      <c r="I58" s="1">
        <f t="shared" si="10"/>
        <v>2.0221</v>
      </c>
      <c r="J58" s="1">
        <f t="shared" si="10"/>
        <v>1.5318</v>
      </c>
      <c r="K58" s="1">
        <f t="shared" si="10"/>
        <v>17.7107</v>
      </c>
      <c r="L58" s="1">
        <f t="shared" si="10"/>
        <v>66.48049999999999</v>
      </c>
      <c r="M58" s="1">
        <f t="shared" si="10"/>
        <v>49.2732</v>
      </c>
      <c r="N58" s="1">
        <f t="shared" si="10"/>
        <v>25.548399999999997</v>
      </c>
      <c r="O58" s="1">
        <f t="shared" si="10"/>
        <v>31.102800000000002</v>
      </c>
      <c r="P58" s="7">
        <f t="shared" si="8"/>
        <v>199.72169999999997</v>
      </c>
    </row>
    <row r="59" spans="1:16" ht="18.75">
      <c r="A59" s="42"/>
      <c r="B59" s="470"/>
      <c r="C59" s="50" t="s">
        <v>18</v>
      </c>
      <c r="D59" s="2">
        <f>+D55+D57</f>
        <v>880.3019999999999</v>
      </c>
      <c r="E59" s="2">
        <f>+E55+E57</f>
        <v>503.299</v>
      </c>
      <c r="F59" s="2">
        <f aca="true" t="shared" si="11" ref="F59:O59">+F55+F57</f>
        <v>140.01600000000002</v>
      </c>
      <c r="G59" s="2">
        <f t="shared" si="11"/>
        <v>279.584</v>
      </c>
      <c r="H59" s="2">
        <f t="shared" si="11"/>
        <v>406.48199999999997</v>
      </c>
      <c r="I59" s="2">
        <f t="shared" si="11"/>
        <v>1269.2469999999998</v>
      </c>
      <c r="J59" s="2">
        <f t="shared" si="11"/>
        <v>880.72</v>
      </c>
      <c r="K59" s="2">
        <f t="shared" si="11"/>
        <v>3572.4159999999997</v>
      </c>
      <c r="L59" s="2">
        <f t="shared" si="11"/>
        <v>11511.269999999999</v>
      </c>
      <c r="M59" s="2">
        <f t="shared" si="11"/>
        <v>6538.107</v>
      </c>
      <c r="N59" s="2">
        <f t="shared" si="11"/>
        <v>7521.4864</v>
      </c>
      <c r="O59" s="2">
        <f t="shared" si="11"/>
        <v>3329.83</v>
      </c>
      <c r="P59" s="8">
        <f t="shared" si="8"/>
        <v>36832.759399999995</v>
      </c>
    </row>
    <row r="60" spans="1:16" ht="18.75">
      <c r="A60" s="48" t="s">
        <v>0</v>
      </c>
      <c r="B60" s="471" t="s">
        <v>118</v>
      </c>
      <c r="C60" s="57" t="s">
        <v>16</v>
      </c>
      <c r="D60" s="1">
        <f>SUM('㈱塩釜:七ヶ浜'!D60)</f>
        <v>13.1857</v>
      </c>
      <c r="E60" s="1">
        <f>SUM('㈱塩釜:七ヶ浜'!E60)</f>
        <v>30.5562</v>
      </c>
      <c r="F60" s="1">
        <f>SUM('㈱塩釜:七ヶ浜'!F60)</f>
        <v>7.02</v>
      </c>
      <c r="G60" s="1">
        <f>SUM('㈱塩釜:七ヶ浜'!G60)</f>
        <v>5.1308</v>
      </c>
      <c r="H60" s="1">
        <f>SUM('㈱塩釜:七ヶ浜'!H60)</f>
        <v>1.351</v>
      </c>
      <c r="I60" s="1">
        <f>SUM('㈱塩釜:七ヶ浜'!I60)</f>
        <v>0.722</v>
      </c>
      <c r="J60" s="1">
        <f>SUM('㈱塩釜:七ヶ浜'!J60)</f>
        <v>0.4809</v>
      </c>
      <c r="K60" s="1">
        <f>SUM('㈱塩釜:七ヶ浜'!K60)</f>
        <v>0.09899999999999999</v>
      </c>
      <c r="L60" s="1">
        <f>SUM('㈱塩釜:七ヶ浜'!L60)</f>
        <v>1.914</v>
      </c>
      <c r="M60" s="1">
        <f>SUM('㈱塩釜:七ヶ浜'!M60)</f>
        <v>2.3965</v>
      </c>
      <c r="N60" s="1">
        <f>SUM('㈱塩釜:七ヶ浜'!N60)</f>
        <v>12.919200000000002</v>
      </c>
      <c r="O60" s="1">
        <f>SUM('㈱塩釜:七ヶ浜'!O60)</f>
        <v>12.1569</v>
      </c>
      <c r="P60" s="7">
        <f t="shared" si="8"/>
        <v>87.9322</v>
      </c>
    </row>
    <row r="61" spans="1:16" ht="18.75">
      <c r="A61" s="48" t="s">
        <v>49</v>
      </c>
      <c r="B61" s="472"/>
      <c r="C61" s="50" t="s">
        <v>18</v>
      </c>
      <c r="D61" s="2">
        <f>SUM('㈱塩釜:七ヶ浜'!D61)</f>
        <v>1151.1240000000003</v>
      </c>
      <c r="E61" s="2">
        <f>SUM('㈱塩釜:七ヶ浜'!E61)</f>
        <v>1556.028</v>
      </c>
      <c r="F61" s="2">
        <f>SUM('㈱塩釜:七ヶ浜'!F61)</f>
        <v>446.618</v>
      </c>
      <c r="G61" s="2">
        <f>SUM('㈱塩釜:七ヶ浜'!G61)</f>
        <v>538.094</v>
      </c>
      <c r="H61" s="2">
        <f>SUM('㈱塩釜:七ヶ浜'!H61)</f>
        <v>70.749</v>
      </c>
      <c r="I61" s="2">
        <f>SUM('㈱塩釜:七ヶ浜'!I61)</f>
        <v>55.69199999999999</v>
      </c>
      <c r="J61" s="2">
        <f>SUM('㈱塩釜:七ヶ浜'!J61)</f>
        <v>38.335</v>
      </c>
      <c r="K61" s="2">
        <f>SUM('㈱塩釜:七ヶ浜'!K61)</f>
        <v>9.576</v>
      </c>
      <c r="L61" s="2">
        <f>SUM('㈱塩釜:七ヶ浜'!L61)</f>
        <v>173.35600000000002</v>
      </c>
      <c r="M61" s="2">
        <f>SUM('㈱塩釜:七ヶ浜'!M61)</f>
        <v>216.81300000000002</v>
      </c>
      <c r="N61" s="2">
        <f>SUM('㈱塩釜:七ヶ浜'!N61)</f>
        <v>1117.89725</v>
      </c>
      <c r="O61" s="2">
        <f>SUM('㈱塩釜:七ヶ浜'!O61)</f>
        <v>1072.935</v>
      </c>
      <c r="P61" s="8">
        <f t="shared" si="8"/>
        <v>6447.21725</v>
      </c>
    </row>
    <row r="62" spans="1:16" ht="18.75">
      <c r="A62" s="48" t="s">
        <v>0</v>
      </c>
      <c r="B62" s="49" t="s">
        <v>50</v>
      </c>
      <c r="C62" s="57" t="s">
        <v>16</v>
      </c>
      <c r="D62" s="1">
        <f>SUM('㈱塩釜:七ヶ浜'!D62)</f>
        <v>315.78999999999996</v>
      </c>
      <c r="E62" s="1">
        <f>SUM('㈱塩釜:七ヶ浜'!E62)</f>
        <v>414.24309999999997</v>
      </c>
      <c r="F62" s="1">
        <f>SUM('㈱塩釜:七ヶ浜'!F62)</f>
        <v>2.77</v>
      </c>
      <c r="G62" s="1">
        <f>SUM('㈱塩釜:七ヶ浜'!G62)</f>
        <v>1.38</v>
      </c>
      <c r="H62" s="1">
        <f>SUM('㈱塩釜:七ヶ浜'!H62)</f>
        <v>10.845</v>
      </c>
      <c r="I62" s="1">
        <f>SUM('㈱塩釜:七ヶ浜'!I62)</f>
        <v>43.404</v>
      </c>
      <c r="J62" s="1">
        <f>SUM('㈱塩釜:七ヶ浜'!J62)</f>
        <v>97.069</v>
      </c>
      <c r="K62" s="1">
        <f>SUM('㈱塩釜:七ヶ浜'!K62)</f>
        <v>162.822</v>
      </c>
      <c r="L62" s="1">
        <f>SUM('㈱塩釜:七ヶ浜'!L62)</f>
        <v>190.434</v>
      </c>
      <c r="M62" s="1">
        <f>SUM('㈱塩釜:七ヶ浜'!M62)</f>
        <v>218.12</v>
      </c>
      <c r="N62" s="1">
        <f>SUM('㈱塩釜:七ヶ浜'!N62)</f>
        <v>91.9</v>
      </c>
      <c r="O62" s="1">
        <f>SUM('㈱塩釜:七ヶ浜'!O62)</f>
        <v>242.35899999999998</v>
      </c>
      <c r="P62" s="7">
        <f t="shared" si="8"/>
        <v>1791.1360999999997</v>
      </c>
    </row>
    <row r="63" spans="1:16" ht="18.75">
      <c r="A63" s="48" t="s">
        <v>51</v>
      </c>
      <c r="B63" s="50" t="s">
        <v>119</v>
      </c>
      <c r="C63" s="50" t="s">
        <v>18</v>
      </c>
      <c r="D63" s="2">
        <f>SUM('㈱塩釜:七ヶ浜'!D63)</f>
        <v>59559.151</v>
      </c>
      <c r="E63" s="2">
        <f>SUM('㈱塩釜:七ヶ浜'!E63)</f>
        <v>86464.739</v>
      </c>
      <c r="F63" s="2">
        <f>SUM('㈱塩釜:七ヶ浜'!F63)</f>
        <v>304.5</v>
      </c>
      <c r="G63" s="2">
        <f>SUM('㈱塩釜:七ヶ浜'!G63)</f>
        <v>153.51</v>
      </c>
      <c r="H63" s="2">
        <f>SUM('㈱塩釜:七ヶ浜'!H63)</f>
        <v>1761.586</v>
      </c>
      <c r="I63" s="2">
        <f>SUM('㈱塩釜:七ヶ浜'!I63)</f>
        <v>5323.889</v>
      </c>
      <c r="J63" s="2">
        <f>SUM('㈱塩釜:七ヶ浜'!J63)</f>
        <v>11947.144</v>
      </c>
      <c r="K63" s="2">
        <f>SUM('㈱塩釜:七ヶ浜'!K63)</f>
        <v>19762.771</v>
      </c>
      <c r="L63" s="2">
        <f>SUM('㈱塩釜:七ヶ浜'!L63)</f>
        <v>25443.741</v>
      </c>
      <c r="M63" s="2">
        <f>SUM('㈱塩釜:七ヶ浜'!M63)</f>
        <v>30226.644</v>
      </c>
      <c r="N63" s="2">
        <f>SUM('㈱塩釜:七ヶ浜'!N63)</f>
        <v>12899.15375</v>
      </c>
      <c r="O63" s="2">
        <f>SUM('㈱塩釜:七ヶ浜'!O63)</f>
        <v>32868.350999999995</v>
      </c>
      <c r="P63" s="8">
        <f t="shared" si="8"/>
        <v>286715.17975</v>
      </c>
    </row>
    <row r="64" spans="1:16" ht="18.75">
      <c r="A64" s="48" t="s">
        <v>0</v>
      </c>
      <c r="B64" s="471" t="s">
        <v>53</v>
      </c>
      <c r="C64" s="57" t="s">
        <v>16</v>
      </c>
      <c r="D64" s="1">
        <f>SUM('㈱塩釜:七ヶ浜'!D64)</f>
        <v>163.923</v>
      </c>
      <c r="E64" s="1">
        <f>SUM('㈱塩釜:七ヶ浜'!E64)</f>
        <v>198.957</v>
      </c>
      <c r="F64" s="1">
        <f>SUM('㈱塩釜:七ヶ浜'!F64)</f>
        <v>0.008</v>
      </c>
      <c r="G64" s="1">
        <f>SUM('㈱塩釜:七ヶ浜'!G64)</f>
        <v>0</v>
      </c>
      <c r="H64" s="1">
        <f>SUM('㈱塩釜:七ヶ浜'!H64)</f>
        <v>17.355</v>
      </c>
      <c r="I64" s="1">
        <f>SUM('㈱塩釜:七ヶ浜'!I64)</f>
        <v>83.62880000000001</v>
      </c>
      <c r="J64" s="1">
        <f>SUM('㈱塩釜:七ヶ浜'!J64)</f>
        <v>52.738299999999995</v>
      </c>
      <c r="K64" s="1">
        <f>SUM('㈱塩釜:七ヶ浜'!K64)</f>
        <v>24.1086</v>
      </c>
      <c r="L64" s="1">
        <f>SUM('㈱塩釜:七ヶ浜'!L64)</f>
        <v>43.032</v>
      </c>
      <c r="M64" s="1">
        <f>SUM('㈱塩釜:七ヶ浜'!M64)</f>
        <v>39.7036</v>
      </c>
      <c r="N64" s="1">
        <f>SUM('㈱塩釜:七ヶ浜'!N64)</f>
        <v>146.273</v>
      </c>
      <c r="O64" s="1">
        <f>SUM('㈱塩釜:七ヶ浜'!O64)</f>
        <v>89.70400000000001</v>
      </c>
      <c r="P64" s="7">
        <f t="shared" si="8"/>
        <v>859.4313000000002</v>
      </c>
    </row>
    <row r="65" spans="1:16" ht="18.75">
      <c r="A65" s="48" t="s">
        <v>23</v>
      </c>
      <c r="B65" s="472"/>
      <c r="C65" s="50" t="s">
        <v>18</v>
      </c>
      <c r="D65" s="2">
        <f>SUM('㈱塩釜:七ヶ浜'!D65)</f>
        <v>30693.857</v>
      </c>
      <c r="E65" s="2">
        <f>SUM('㈱塩釜:七ヶ浜'!E65)</f>
        <v>33227.256</v>
      </c>
      <c r="F65" s="2">
        <f>SUM('㈱塩釜:七ヶ浜'!F65)</f>
        <v>6.72</v>
      </c>
      <c r="G65" s="2">
        <f>SUM('㈱塩釜:七ヶ浜'!G65)</f>
        <v>0</v>
      </c>
      <c r="H65" s="2">
        <f>SUM('㈱塩釜:七ヶ浜'!H65)</f>
        <v>3277.136</v>
      </c>
      <c r="I65" s="2">
        <f>SUM('㈱塩釜:七ヶ浜'!I65)</f>
        <v>11200.555</v>
      </c>
      <c r="J65" s="2">
        <f>SUM('㈱塩釜:七ヶ浜'!J65)</f>
        <v>12280.237</v>
      </c>
      <c r="K65" s="2">
        <f>SUM('㈱塩釜:七ヶ浜'!K65)</f>
        <v>4409.304</v>
      </c>
      <c r="L65" s="2">
        <f>SUM('㈱塩釜:七ヶ浜'!L65)</f>
        <v>7614.165</v>
      </c>
      <c r="M65" s="2">
        <f>SUM('㈱塩釜:七ヶ浜'!M65)</f>
        <v>9003.6</v>
      </c>
      <c r="N65" s="2">
        <f>SUM('㈱塩釜:七ヶ浜'!N65)</f>
        <v>21977.386</v>
      </c>
      <c r="O65" s="2">
        <f>SUM('㈱塩釜:七ヶ浜'!O65)</f>
        <v>17915.725</v>
      </c>
      <c r="P65" s="8">
        <f t="shared" si="8"/>
        <v>151605.94100000002</v>
      </c>
    </row>
    <row r="66" spans="1:16" ht="18.75">
      <c r="A66" s="52"/>
      <c r="B66" s="49" t="s">
        <v>20</v>
      </c>
      <c r="C66" s="57" t="s">
        <v>16</v>
      </c>
      <c r="D66" s="1">
        <f>SUM('㈱塩釜:七ヶ浜'!D66)</f>
        <v>69.42039999999999</v>
      </c>
      <c r="E66" s="1">
        <f>SUM('㈱塩釜:七ヶ浜'!E66)</f>
        <v>100.52080000000001</v>
      </c>
      <c r="F66" s="1">
        <f>SUM('㈱塩釜:七ヶ浜'!F66)</f>
        <v>0.0726</v>
      </c>
      <c r="G66" s="1">
        <f>SUM('㈱塩釜:七ヶ浜'!G66)</f>
        <v>0.743</v>
      </c>
      <c r="H66" s="1">
        <f>SUM('㈱塩釜:七ヶ浜'!H66)</f>
        <v>3.4004</v>
      </c>
      <c r="I66" s="1">
        <f>SUM('㈱塩釜:七ヶ浜'!I66)</f>
        <v>6.433</v>
      </c>
      <c r="J66" s="1">
        <f>SUM('㈱塩釜:七ヶ浜'!J66)</f>
        <v>19.194200000000002</v>
      </c>
      <c r="K66" s="1">
        <f>SUM('㈱塩釜:七ヶ浜'!K66)</f>
        <v>25.2085</v>
      </c>
      <c r="L66" s="1">
        <f>SUM('㈱塩釜:七ヶ浜'!L66)</f>
        <v>12.321900000000001</v>
      </c>
      <c r="M66" s="1">
        <f>SUM('㈱塩釜:七ヶ浜'!M66)</f>
        <v>30.340600000000002</v>
      </c>
      <c r="N66" s="1">
        <f>SUM('㈱塩釜:七ヶ浜'!N66)</f>
        <v>11.203600000000002</v>
      </c>
      <c r="O66" s="1">
        <f>SUM('㈱塩釜:七ヶ浜'!O66)</f>
        <v>15.621500000000001</v>
      </c>
      <c r="P66" s="7">
        <f t="shared" si="8"/>
        <v>294.4805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5">
        <f>SUM('㈱塩釜:七ヶ浜'!D67)</f>
        <v>8674.361</v>
      </c>
      <c r="E67" s="15">
        <f>SUM('㈱塩釜:七ヶ浜'!E67)</f>
        <v>7996.529</v>
      </c>
      <c r="F67" s="15">
        <f>SUM('㈱塩釜:七ヶ浜'!F67)</f>
        <v>10.395</v>
      </c>
      <c r="G67" s="15">
        <f>SUM('㈱塩釜:七ヶ浜'!G67)</f>
        <v>7.204</v>
      </c>
      <c r="H67" s="15">
        <f>SUM('㈱塩釜:七ヶ浜'!H67)</f>
        <v>320.114</v>
      </c>
      <c r="I67" s="15">
        <f>SUM('㈱塩釜:七ヶ浜'!I67)</f>
        <v>328.30000000000007</v>
      </c>
      <c r="J67" s="15">
        <f>SUM('㈱塩釜:七ヶ浜'!J67)</f>
        <v>605.107</v>
      </c>
      <c r="K67" s="15">
        <f>SUM('㈱塩釜:七ヶ浜'!K67)</f>
        <v>4273.148</v>
      </c>
      <c r="L67" s="15">
        <f>SUM('㈱塩釜:七ヶ浜'!L67)</f>
        <v>1527.2730000000001</v>
      </c>
      <c r="M67" s="15">
        <f>SUM('㈱塩釜:七ヶ浜'!M67)</f>
        <v>2138.586</v>
      </c>
      <c r="N67" s="15">
        <f>SUM('㈱塩釜:七ヶ浜'!N67)</f>
        <v>2894.7205000000004</v>
      </c>
      <c r="O67" s="15">
        <f>SUM('㈱塩釜:七ヶ浜'!O67)</f>
        <v>1741.4389999999999</v>
      </c>
      <c r="P67" s="9">
        <f t="shared" si="8"/>
        <v>30517.1765</v>
      </c>
    </row>
    <row r="68" ht="18.75">
      <c r="P68" s="10"/>
    </row>
    <row r="69" spans="1:16" ht="19.5" thickBot="1">
      <c r="A69" s="11" t="s">
        <v>86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86" t="s">
        <v>154</v>
      </c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469" t="s">
        <v>121</v>
      </c>
      <c r="C71" s="57" t="s">
        <v>16</v>
      </c>
      <c r="D71" s="1">
        <f>+D60+D62+D64+D66</f>
        <v>562.3190999999999</v>
      </c>
      <c r="E71" s="1">
        <f>+E60+E62+E64+E66</f>
        <v>744.2771</v>
      </c>
      <c r="F71" s="1">
        <f aca="true" t="shared" si="12" ref="F71:O71">+F60+F62+F64+F66</f>
        <v>9.870599999999998</v>
      </c>
      <c r="G71" s="1">
        <f t="shared" si="12"/>
        <v>7.2538</v>
      </c>
      <c r="H71" s="1">
        <f t="shared" si="12"/>
        <v>32.9514</v>
      </c>
      <c r="I71" s="1">
        <f t="shared" si="12"/>
        <v>134.1878</v>
      </c>
      <c r="J71" s="1">
        <f t="shared" si="12"/>
        <v>169.4824</v>
      </c>
      <c r="K71" s="1">
        <f t="shared" si="12"/>
        <v>212.23809999999997</v>
      </c>
      <c r="L71" s="1">
        <f t="shared" si="12"/>
        <v>247.7019</v>
      </c>
      <c r="M71" s="1">
        <f t="shared" si="12"/>
        <v>290.5607</v>
      </c>
      <c r="N71" s="1">
        <f t="shared" si="12"/>
        <v>262.2958</v>
      </c>
      <c r="O71" s="1">
        <f t="shared" si="12"/>
        <v>359.8414</v>
      </c>
      <c r="P71" s="7">
        <f aca="true" t="shared" si="13" ref="P71:P102">SUM(D71:O71)</f>
        <v>3032.9800999999998</v>
      </c>
    </row>
    <row r="72" spans="1:16" ht="18.75">
      <c r="A72" s="42" t="s">
        <v>51</v>
      </c>
      <c r="B72" s="470"/>
      <c r="C72" s="50" t="s">
        <v>18</v>
      </c>
      <c r="D72" s="2">
        <f>+D61+D63+D65+D67</f>
        <v>100078.493</v>
      </c>
      <c r="E72" s="2">
        <f>+E61+E63+E65+E67</f>
        <v>129244.55200000001</v>
      </c>
      <c r="F72" s="2">
        <f aca="true" t="shared" si="14" ref="F72:O72">+F61+F63+F65+F67</f>
        <v>768.233</v>
      </c>
      <c r="G72" s="2">
        <f t="shared" si="14"/>
        <v>698.808</v>
      </c>
      <c r="H72" s="2">
        <f t="shared" si="14"/>
        <v>5429.584999999999</v>
      </c>
      <c r="I72" s="2">
        <f t="shared" si="14"/>
        <v>16908.435999999998</v>
      </c>
      <c r="J72" s="2">
        <f t="shared" si="14"/>
        <v>24870.823</v>
      </c>
      <c r="K72" s="2">
        <f t="shared" si="14"/>
        <v>28454.799000000003</v>
      </c>
      <c r="L72" s="2">
        <f t="shared" si="14"/>
        <v>34758.535</v>
      </c>
      <c r="M72" s="2">
        <f t="shared" si="14"/>
        <v>41585.643000000004</v>
      </c>
      <c r="N72" s="2">
        <f t="shared" si="14"/>
        <v>38889.1575</v>
      </c>
      <c r="O72" s="2">
        <f t="shared" si="14"/>
        <v>53598.44999999999</v>
      </c>
      <c r="P72" s="8">
        <f t="shared" si="13"/>
        <v>475285.5145</v>
      </c>
    </row>
    <row r="73" spans="1:16" ht="18.75">
      <c r="A73" s="48" t="s">
        <v>0</v>
      </c>
      <c r="B73" s="471" t="s">
        <v>54</v>
      </c>
      <c r="C73" s="57" t="s">
        <v>16</v>
      </c>
      <c r="D73" s="1">
        <f>SUM('㈱塩釜:七ヶ浜'!D73)</f>
        <v>15.5929</v>
      </c>
      <c r="E73" s="1">
        <f>SUM('㈱塩釜:七ヶ浜'!E73)</f>
        <v>9.6618</v>
      </c>
      <c r="F73" s="1">
        <f>SUM('㈱塩釜:七ヶ浜'!F73)</f>
        <v>0.38900000000000007</v>
      </c>
      <c r="G73" s="1">
        <f>SUM('㈱塩釜:七ヶ浜'!G73)</f>
        <v>0.3616</v>
      </c>
      <c r="H73" s="1">
        <f>SUM('㈱塩釜:七ヶ浜'!H73)</f>
        <v>0.7266</v>
      </c>
      <c r="I73" s="1">
        <f>SUM('㈱塩釜:七ヶ浜'!I73)</f>
        <v>9.2807</v>
      </c>
      <c r="J73" s="1">
        <f>SUM('㈱塩釜:七ヶ浜'!J73)</f>
        <v>26.43626</v>
      </c>
      <c r="K73" s="1">
        <f>SUM('㈱塩釜:七ヶ浜'!K73)</f>
        <v>23.475</v>
      </c>
      <c r="L73" s="1">
        <f>SUM('㈱塩釜:七ヶ浜'!L73)</f>
        <v>15.7241</v>
      </c>
      <c r="M73" s="1">
        <f>SUM('㈱塩釜:七ヶ浜'!M73)</f>
        <v>17.709139999999998</v>
      </c>
      <c r="N73" s="1">
        <f>SUM('㈱塩釜:七ヶ浜'!N73)</f>
        <v>34.8076</v>
      </c>
      <c r="O73" s="1">
        <f>SUM('㈱塩釜:七ヶ浜'!O73)</f>
        <v>28.001800000000003</v>
      </c>
      <c r="P73" s="7">
        <f t="shared" si="13"/>
        <v>182.16649999999998</v>
      </c>
    </row>
    <row r="74" spans="1:16" ht="18.75">
      <c r="A74" s="48" t="s">
        <v>34</v>
      </c>
      <c r="B74" s="472"/>
      <c r="C74" s="50" t="s">
        <v>18</v>
      </c>
      <c r="D74" s="2">
        <f>SUM('㈱塩釜:七ヶ浜'!D74)</f>
        <v>16735.209999999995</v>
      </c>
      <c r="E74" s="2">
        <f>SUM('㈱塩釜:七ヶ浜'!E74)</f>
        <v>10836.755999999998</v>
      </c>
      <c r="F74" s="2">
        <f>SUM('㈱塩釜:七ヶ浜'!F74)</f>
        <v>765.3399999999999</v>
      </c>
      <c r="G74" s="2">
        <f>SUM('㈱塩釜:七ヶ浜'!G74)</f>
        <v>672.042</v>
      </c>
      <c r="H74" s="2">
        <f>SUM('㈱塩釜:七ヶ浜'!H74)</f>
        <v>1211.596</v>
      </c>
      <c r="I74" s="2">
        <f>SUM('㈱塩釜:七ヶ浜'!I74)</f>
        <v>8574.893</v>
      </c>
      <c r="J74" s="2">
        <f>SUM('㈱塩釜:七ヶ浜'!J74)</f>
        <v>32929.275</v>
      </c>
      <c r="K74" s="2">
        <f>SUM('㈱塩釜:七ヶ浜'!K74)</f>
        <v>39794.674</v>
      </c>
      <c r="L74" s="2">
        <f>SUM('㈱塩釜:七ヶ浜'!L74)</f>
        <v>28557.252999999997</v>
      </c>
      <c r="M74" s="2">
        <f>SUM('㈱塩釜:七ヶ浜'!M74)</f>
        <v>18581.928000000004</v>
      </c>
      <c r="N74" s="2">
        <f>SUM('㈱塩釜:七ヶ浜'!N74)</f>
        <v>22392.52535</v>
      </c>
      <c r="O74" s="2">
        <f>SUM('㈱塩釜:七ヶ浜'!O74)</f>
        <v>21831.255</v>
      </c>
      <c r="P74" s="8">
        <f t="shared" si="13"/>
        <v>202882.74735000002</v>
      </c>
    </row>
    <row r="75" spans="1:16" ht="18.75">
      <c r="A75" s="48" t="s">
        <v>0</v>
      </c>
      <c r="B75" s="471" t="s">
        <v>55</v>
      </c>
      <c r="C75" s="57" t="s">
        <v>16</v>
      </c>
      <c r="D75" s="1">
        <f>SUM('㈱塩釜:七ヶ浜'!D75)</f>
        <v>0.509</v>
      </c>
      <c r="E75" s="1">
        <f>SUM('㈱塩釜:七ヶ浜'!E75)</f>
        <v>3.4749000000000008</v>
      </c>
      <c r="F75" s="1">
        <f>SUM('㈱塩釜:七ヶ浜'!F75)</f>
        <v>0.0005</v>
      </c>
      <c r="G75" s="1">
        <f>SUM('㈱塩釜:七ヶ浜'!G75)</f>
        <v>0</v>
      </c>
      <c r="H75" s="1">
        <f>SUM('㈱塩釜:七ヶ浜'!H75)</f>
        <v>0.6606</v>
      </c>
      <c r="I75" s="1">
        <f>SUM('㈱塩釜:七ヶ浜'!I75)</f>
        <v>0.8698</v>
      </c>
      <c r="J75" s="1">
        <f>SUM('㈱塩釜:七ヶ浜'!J75)</f>
        <v>0.2168</v>
      </c>
      <c r="K75" s="1">
        <f>SUM('㈱塩釜:七ヶ浜'!K75)</f>
        <v>0</v>
      </c>
      <c r="L75" s="1">
        <f>SUM('㈱塩釜:七ヶ浜'!L75)</f>
        <v>0.18480000000000002</v>
      </c>
      <c r="M75" s="1">
        <f>SUM('㈱塩釜:七ヶ浜'!M75)</f>
        <v>0.377</v>
      </c>
      <c r="N75" s="1">
        <f>SUM('㈱塩釜:七ヶ浜'!N75)</f>
        <v>0.4354</v>
      </c>
      <c r="O75" s="1">
        <f>SUM('㈱塩釜:七ヶ浜'!O75)</f>
        <v>0.2462</v>
      </c>
      <c r="P75" s="7">
        <f t="shared" si="13"/>
        <v>6.975</v>
      </c>
    </row>
    <row r="76" spans="1:16" ht="18.75">
      <c r="A76" s="48" t="s">
        <v>0</v>
      </c>
      <c r="B76" s="472"/>
      <c r="C76" s="50" t="s">
        <v>18</v>
      </c>
      <c r="D76" s="2">
        <f>SUM('㈱塩釜:七ヶ浜'!D76)</f>
        <v>100.96000000000001</v>
      </c>
      <c r="E76" s="2">
        <f>SUM('㈱塩釜:七ヶ浜'!E76)</f>
        <v>1793.29</v>
      </c>
      <c r="F76" s="2">
        <f>SUM('㈱塩釜:七ヶ浜'!F76)</f>
        <v>0.315</v>
      </c>
      <c r="G76" s="2">
        <f>SUM('㈱塩釜:七ヶ浜'!G76)</f>
        <v>0</v>
      </c>
      <c r="H76" s="2">
        <f>SUM('㈱塩釜:七ヶ浜'!H76)</f>
        <v>94.407</v>
      </c>
      <c r="I76" s="2">
        <f>SUM('㈱塩釜:七ヶ浜'!I76)</f>
        <v>72.614</v>
      </c>
      <c r="J76" s="2">
        <f>SUM('㈱塩釜:七ヶ浜'!J76)</f>
        <v>19.454</v>
      </c>
      <c r="K76" s="2">
        <f>SUM('㈱塩釜:七ヶ浜'!K76)</f>
        <v>0</v>
      </c>
      <c r="L76" s="2">
        <f>SUM('㈱塩釜:七ヶ浜'!L76)</f>
        <v>10.857999999999999</v>
      </c>
      <c r="M76" s="2">
        <f>SUM('㈱塩釜:七ヶ浜'!M76)</f>
        <v>15.636</v>
      </c>
      <c r="N76" s="2">
        <f>SUM('㈱塩釜:七ヶ浜'!N76)</f>
        <v>16.925</v>
      </c>
      <c r="O76" s="2">
        <f>SUM('㈱塩釜:七ヶ浜'!O76)</f>
        <v>11.661999999999999</v>
      </c>
      <c r="P76" s="8">
        <f t="shared" si="13"/>
        <v>2136.121</v>
      </c>
    </row>
    <row r="77" spans="1:16" ht="18.75">
      <c r="A77" s="48" t="s">
        <v>56</v>
      </c>
      <c r="B77" s="49" t="s">
        <v>122</v>
      </c>
      <c r="C77" s="57" t="s">
        <v>16</v>
      </c>
      <c r="D77" s="1">
        <f>SUM('㈱塩釜:七ヶ浜'!D77)</f>
        <v>16.1887</v>
      </c>
      <c r="E77" s="1">
        <f>SUM('㈱塩釜:七ヶ浜'!E77)</f>
        <v>0</v>
      </c>
      <c r="F77" s="1">
        <f>SUM('㈱塩釜:七ヶ浜'!F77)</f>
        <v>0</v>
      </c>
      <c r="G77" s="1">
        <f>SUM('㈱塩釜:七ヶ浜'!G77)</f>
        <v>0</v>
      </c>
      <c r="H77" s="1">
        <f>SUM('㈱塩釜:七ヶ浜'!H77)</f>
        <v>0</v>
      </c>
      <c r="I77" s="1">
        <f>SUM('㈱塩釜:七ヶ浜'!I77)</f>
        <v>0</v>
      </c>
      <c r="J77" s="1">
        <f>SUM('㈱塩釜:七ヶ浜'!J77)</f>
        <v>0</v>
      </c>
      <c r="K77" s="1">
        <f>SUM('㈱塩釜:七ヶ浜'!K77)</f>
        <v>0</v>
      </c>
      <c r="L77" s="1">
        <f>SUM('㈱塩釜:七ヶ浜'!L77)</f>
        <v>0.01</v>
      </c>
      <c r="M77" s="1">
        <f>SUM('㈱塩釜:七ヶ浜'!M77)</f>
        <v>0</v>
      </c>
      <c r="N77" s="1">
        <f>SUM('㈱塩釜:七ヶ浜'!N77)</f>
        <v>0</v>
      </c>
      <c r="O77" s="1">
        <f>SUM('㈱塩釜:七ヶ浜'!O77)</f>
        <v>0</v>
      </c>
      <c r="P77" s="7">
        <f t="shared" si="13"/>
        <v>16.198700000000002</v>
      </c>
    </row>
    <row r="78" spans="1:16" ht="18.75">
      <c r="A78" s="48"/>
      <c r="B78" s="50" t="s">
        <v>123</v>
      </c>
      <c r="C78" s="50" t="s">
        <v>18</v>
      </c>
      <c r="D78" s="2">
        <f>SUM('㈱塩釜:七ヶ浜'!D78)</f>
        <v>9958.667</v>
      </c>
      <c r="E78" s="2">
        <f>SUM('㈱塩釜:七ヶ浜'!E78)</f>
        <v>0</v>
      </c>
      <c r="F78" s="2">
        <f>SUM('㈱塩釜:七ヶ浜'!F78)</f>
        <v>0</v>
      </c>
      <c r="G78" s="2">
        <f>SUM('㈱塩釜:七ヶ浜'!G78)</f>
        <v>0</v>
      </c>
      <c r="H78" s="2">
        <f>SUM('㈱塩釜:七ヶ浜'!H78)</f>
        <v>0</v>
      </c>
      <c r="I78" s="2">
        <f>SUM('㈱塩釜:七ヶ浜'!I78)</f>
        <v>0</v>
      </c>
      <c r="J78" s="2">
        <f>SUM('㈱塩釜:七ヶ浜'!J78)</f>
        <v>0</v>
      </c>
      <c r="K78" s="2">
        <f>SUM('㈱塩釜:七ヶ浜'!K78)</f>
        <v>0</v>
      </c>
      <c r="L78" s="2">
        <f>SUM('㈱塩釜:七ヶ浜'!L78)</f>
        <v>10.5</v>
      </c>
      <c r="M78" s="2">
        <f>SUM('㈱塩釜:七ヶ浜'!M78)</f>
        <v>0</v>
      </c>
      <c r="N78" s="2">
        <f>SUM('㈱塩釜:七ヶ浜'!N78)</f>
        <v>0</v>
      </c>
      <c r="O78" s="2">
        <f>SUM('㈱塩釜:七ヶ浜'!O78)</f>
        <v>0</v>
      </c>
      <c r="P78" s="8">
        <f t="shared" si="13"/>
        <v>9969.167</v>
      </c>
    </row>
    <row r="79" spans="1:16" ht="18.75">
      <c r="A79" s="48"/>
      <c r="B79" s="471" t="s">
        <v>59</v>
      </c>
      <c r="C79" s="57" t="s">
        <v>16</v>
      </c>
      <c r="D79" s="1">
        <f>SUM('㈱塩釜:七ヶ浜'!D79)</f>
        <v>0</v>
      </c>
      <c r="E79" s="1">
        <f>SUM('㈱塩釜:七ヶ浜'!E79)</f>
        <v>0.132</v>
      </c>
      <c r="F79" s="1">
        <f>SUM('㈱塩釜:七ヶ浜'!F79)</f>
        <v>0</v>
      </c>
      <c r="G79" s="1">
        <f>SUM('㈱塩釜:七ヶ浜'!G79)</f>
        <v>0</v>
      </c>
      <c r="H79" s="1">
        <f>SUM('㈱塩釜:七ヶ浜'!H79)</f>
        <v>0</v>
      </c>
      <c r="I79" s="1">
        <f>SUM('㈱塩釜:七ヶ浜'!I79)</f>
        <v>0</v>
      </c>
      <c r="J79" s="1">
        <f>SUM('㈱塩釜:七ヶ浜'!J79)</f>
        <v>0</v>
      </c>
      <c r="K79" s="1">
        <f>SUM('㈱塩釜:七ヶ浜'!K79)</f>
        <v>0</v>
      </c>
      <c r="L79" s="1">
        <f>SUM('㈱塩釜:七ヶ浜'!L79)</f>
        <v>0</v>
      </c>
      <c r="M79" s="1">
        <f>SUM('㈱塩釜:七ヶ浜'!M79)</f>
        <v>0.004</v>
      </c>
      <c r="N79" s="1">
        <f>SUM('㈱塩釜:七ヶ浜'!N79)</f>
        <v>0</v>
      </c>
      <c r="O79" s="1">
        <f>SUM('㈱塩釜:七ヶ浜'!O79)</f>
        <v>0</v>
      </c>
      <c r="P79" s="7">
        <f t="shared" si="13"/>
        <v>0.136</v>
      </c>
    </row>
    <row r="80" spans="1:16" ht="18.75">
      <c r="A80" s="48" t="s">
        <v>17</v>
      </c>
      <c r="B80" s="472"/>
      <c r="C80" s="50" t="s">
        <v>18</v>
      </c>
      <c r="D80" s="2">
        <f>SUM('㈱塩釜:七ヶ浜'!D80)</f>
        <v>0</v>
      </c>
      <c r="E80" s="2">
        <f>SUM('㈱塩釜:七ヶ浜'!E80)</f>
        <v>131.229</v>
      </c>
      <c r="F80" s="2">
        <f>SUM('㈱塩釜:七ヶ浜'!F80)</f>
        <v>0</v>
      </c>
      <c r="G80" s="2">
        <f>SUM('㈱塩釜:七ヶ浜'!G80)</f>
        <v>0</v>
      </c>
      <c r="H80" s="2">
        <f>SUM('㈱塩釜:七ヶ浜'!H80)</f>
        <v>0</v>
      </c>
      <c r="I80" s="2">
        <f>SUM('㈱塩釜:七ヶ浜'!I80)</f>
        <v>0</v>
      </c>
      <c r="J80" s="2">
        <f>SUM('㈱塩釜:七ヶ浜'!J80)</f>
        <v>0</v>
      </c>
      <c r="K80" s="2">
        <f>SUM('㈱塩釜:七ヶ浜'!K80)</f>
        <v>0</v>
      </c>
      <c r="L80" s="2">
        <f>SUM('㈱塩釜:七ヶ浜'!L80)</f>
        <v>0</v>
      </c>
      <c r="M80" s="2">
        <f>SUM('㈱塩釜:七ヶ浜'!M80)</f>
        <v>2.1</v>
      </c>
      <c r="N80" s="2">
        <f>SUM('㈱塩釜:七ヶ浜'!N80)</f>
        <v>0</v>
      </c>
      <c r="O80" s="2">
        <f>SUM('㈱塩釜:七ヶ浜'!O80)</f>
        <v>0</v>
      </c>
      <c r="P80" s="8">
        <f t="shared" si="13"/>
        <v>133.329</v>
      </c>
    </row>
    <row r="81" spans="1:16" ht="18.75">
      <c r="A81" s="48"/>
      <c r="B81" s="49" t="s">
        <v>20</v>
      </c>
      <c r="C81" s="57" t="s">
        <v>16</v>
      </c>
      <c r="D81" s="1">
        <f>SUM('㈱塩釜:七ヶ浜'!D81)</f>
        <v>124.80310000000001</v>
      </c>
      <c r="E81" s="1">
        <f>SUM('㈱塩釜:七ヶ浜'!E81)</f>
        <v>112.1944</v>
      </c>
      <c r="F81" s="1">
        <f>SUM('㈱塩釜:七ヶ浜'!F81)</f>
        <v>6.2206</v>
      </c>
      <c r="G81" s="1">
        <f>SUM('㈱塩釜:七ヶ浜'!G81)</f>
        <v>3.1818999999999997</v>
      </c>
      <c r="H81" s="1">
        <f>SUM('㈱塩釜:七ヶ浜'!H81)</f>
        <v>22.258699999999997</v>
      </c>
      <c r="I81" s="1">
        <f>SUM('㈱塩釜:七ヶ浜'!I81)</f>
        <v>16.218899999999998</v>
      </c>
      <c r="J81" s="1">
        <f>SUM('㈱塩釜:七ヶ浜'!J81)</f>
        <v>17.017200000000003</v>
      </c>
      <c r="K81" s="1">
        <f>SUM('㈱塩釜:七ヶ浜'!K81)</f>
        <v>16.0389</v>
      </c>
      <c r="L81" s="1">
        <f>SUM('㈱塩釜:七ヶ浜'!L81)</f>
        <v>62.76599999999999</v>
      </c>
      <c r="M81" s="1">
        <f>SUM('㈱塩釜:七ヶ浜'!M81)</f>
        <v>97.93009999999998</v>
      </c>
      <c r="N81" s="1">
        <f>SUM('㈱塩釜:七ヶ浜'!N81)</f>
        <v>132.22379999999998</v>
      </c>
      <c r="O81" s="1">
        <f>SUM('㈱塩釜:七ヶ浜'!O81)</f>
        <v>133.11558</v>
      </c>
      <c r="P81" s="7">
        <f t="shared" si="13"/>
        <v>743.9691799999999</v>
      </c>
    </row>
    <row r="82" spans="1:16" ht="18.75">
      <c r="A82" s="48"/>
      <c r="B82" s="50" t="s">
        <v>124</v>
      </c>
      <c r="C82" s="50" t="s">
        <v>18</v>
      </c>
      <c r="D82" s="2">
        <f>SUM('㈱塩釜:七ヶ浜'!D82)</f>
        <v>57198.096999999994</v>
      </c>
      <c r="E82" s="2">
        <f>SUM('㈱塩釜:七ヶ浜'!E82)</f>
        <v>57820.477</v>
      </c>
      <c r="F82" s="2">
        <f>SUM('㈱塩釜:七ヶ浜'!F82)</f>
        <v>3669.224</v>
      </c>
      <c r="G82" s="2">
        <f>SUM('㈱塩釜:七ヶ浜'!G82)</f>
        <v>1488.466</v>
      </c>
      <c r="H82" s="2">
        <f>SUM('㈱塩釜:七ヶ浜'!H82)</f>
        <v>10918.884</v>
      </c>
      <c r="I82" s="2">
        <f>SUM('㈱塩釜:七ヶ浜'!I82)</f>
        <v>8791.922</v>
      </c>
      <c r="J82" s="2">
        <f>SUM('㈱塩釜:七ヶ浜'!J82)</f>
        <v>13012.301</v>
      </c>
      <c r="K82" s="2">
        <f>SUM('㈱塩釜:七ヶ浜'!K82)</f>
        <v>17593.187</v>
      </c>
      <c r="L82" s="2">
        <f>SUM('㈱塩釜:七ヶ浜'!L82)</f>
        <v>30323.289</v>
      </c>
      <c r="M82" s="2">
        <f>SUM('㈱塩釜:七ヶ浜'!M82)</f>
        <v>41993.34100000001</v>
      </c>
      <c r="N82" s="2">
        <f>SUM('㈱塩釜:七ヶ浜'!N82)</f>
        <v>47456.924849999996</v>
      </c>
      <c r="O82" s="2">
        <f>SUM('㈱塩釜:七ヶ浜'!O82)</f>
        <v>73361.274</v>
      </c>
      <c r="P82" s="8">
        <f t="shared" si="13"/>
        <v>363627.38685</v>
      </c>
    </row>
    <row r="83" spans="1:16" ht="18.75">
      <c r="A83" s="48" t="s">
        <v>23</v>
      </c>
      <c r="B83" s="469" t="s">
        <v>101</v>
      </c>
      <c r="C83" s="57" t="s">
        <v>16</v>
      </c>
      <c r="D83" s="1">
        <f>+D73+D75+D77+D79+D81</f>
        <v>157.0937</v>
      </c>
      <c r="E83" s="1">
        <f>+E73+E75+E77+E79+E81</f>
        <v>125.4631</v>
      </c>
      <c r="F83" s="1">
        <f aca="true" t="shared" si="15" ref="F83:O83">+F73+F75+F77+F79+F81</f>
        <v>6.6101</v>
      </c>
      <c r="G83" s="1">
        <f t="shared" si="15"/>
        <v>3.5435</v>
      </c>
      <c r="H83" s="1">
        <f t="shared" si="15"/>
        <v>23.645899999999997</v>
      </c>
      <c r="I83" s="1">
        <f t="shared" si="15"/>
        <v>26.3694</v>
      </c>
      <c r="J83" s="1">
        <f t="shared" si="15"/>
        <v>43.67026</v>
      </c>
      <c r="K83" s="1">
        <f t="shared" si="15"/>
        <v>39.51390000000001</v>
      </c>
      <c r="L83" s="1">
        <f t="shared" si="15"/>
        <v>78.68489999999998</v>
      </c>
      <c r="M83" s="1">
        <f t="shared" si="15"/>
        <v>116.02023999999997</v>
      </c>
      <c r="N83" s="1">
        <f t="shared" si="15"/>
        <v>167.46679999999998</v>
      </c>
      <c r="O83" s="1">
        <f t="shared" si="15"/>
        <v>161.36358</v>
      </c>
      <c r="P83" s="7">
        <f t="shared" si="13"/>
        <v>949.4453799999999</v>
      </c>
    </row>
    <row r="84" spans="1:16" ht="18.75">
      <c r="A84" s="42"/>
      <c r="B84" s="470"/>
      <c r="C84" s="50" t="s">
        <v>18</v>
      </c>
      <c r="D84" s="2">
        <f>+D74+D76+D78+D80+D82</f>
        <v>83992.93399999998</v>
      </c>
      <c r="E84" s="2">
        <f>+E74+E76+E78+E80+E82</f>
        <v>70581.752</v>
      </c>
      <c r="F84" s="2">
        <f aca="true" t="shared" si="16" ref="F84:O84">+F74+F76+F78+F80+F82</f>
        <v>4434.879</v>
      </c>
      <c r="G84" s="2">
        <f t="shared" si="16"/>
        <v>2160.508</v>
      </c>
      <c r="H84" s="2">
        <f t="shared" si="16"/>
        <v>12224.887</v>
      </c>
      <c r="I84" s="2">
        <f t="shared" si="16"/>
        <v>17439.429</v>
      </c>
      <c r="J84" s="2">
        <f t="shared" si="16"/>
        <v>45961.03</v>
      </c>
      <c r="K84" s="2">
        <f t="shared" si="16"/>
        <v>57387.861000000004</v>
      </c>
      <c r="L84" s="2">
        <f t="shared" si="16"/>
        <v>58901.899999999994</v>
      </c>
      <c r="M84" s="2">
        <f t="shared" si="16"/>
        <v>60593.005000000005</v>
      </c>
      <c r="N84" s="2">
        <f t="shared" si="16"/>
        <v>69866.3752</v>
      </c>
      <c r="O84" s="2">
        <f t="shared" si="16"/>
        <v>95204.191</v>
      </c>
      <c r="P84" s="8">
        <f t="shared" si="13"/>
        <v>578748.7511999999</v>
      </c>
    </row>
    <row r="85" spans="1:16" ht="18.75">
      <c r="A85" s="465" t="s">
        <v>125</v>
      </c>
      <c r="B85" s="466"/>
      <c r="C85" s="57" t="s">
        <v>16</v>
      </c>
      <c r="D85" s="1">
        <f>SUM('㈱塩釜:七ヶ浜'!D85)</f>
        <v>15.0568</v>
      </c>
      <c r="E85" s="1">
        <f>SUM('㈱塩釜:七ヶ浜'!E85)</f>
        <v>5.1805</v>
      </c>
      <c r="F85" s="1">
        <f>SUM('㈱塩釜:七ヶ浜'!F85)</f>
        <v>0.1708</v>
      </c>
      <c r="G85" s="1">
        <f>SUM('㈱塩釜:七ヶ浜'!G85)</f>
        <v>0</v>
      </c>
      <c r="H85" s="1">
        <f>SUM('㈱塩釜:七ヶ浜'!H85)</f>
        <v>0.018699999999999998</v>
      </c>
      <c r="I85" s="1">
        <f>SUM('㈱塩釜:七ヶ浜'!I85)</f>
        <v>64.5031</v>
      </c>
      <c r="J85" s="1">
        <f>SUM('㈱塩釜:七ヶ浜'!J85)</f>
        <v>2.2483</v>
      </c>
      <c r="K85" s="1">
        <f>SUM('㈱塩釜:七ヶ浜'!K85)</f>
        <v>4.8105</v>
      </c>
      <c r="L85" s="1">
        <f>SUM('㈱塩釜:七ヶ浜'!L85)</f>
        <v>8.9751</v>
      </c>
      <c r="M85" s="1">
        <f>SUM('㈱塩釜:七ヶ浜'!M85)</f>
        <v>24.4522</v>
      </c>
      <c r="N85" s="1">
        <f>SUM('㈱塩釜:七ヶ浜'!N85)</f>
        <v>38.13309999999999</v>
      </c>
      <c r="O85" s="1">
        <f>SUM('㈱塩釜:七ヶ浜'!O85)</f>
        <v>28.404500000000002</v>
      </c>
      <c r="P85" s="7">
        <f t="shared" si="13"/>
        <v>191.95360000000002</v>
      </c>
    </row>
    <row r="86" spans="1:16" ht="18.75">
      <c r="A86" s="467"/>
      <c r="B86" s="468"/>
      <c r="C86" s="50" t="s">
        <v>18</v>
      </c>
      <c r="D86" s="2">
        <f>SUM('㈱塩釜:七ヶ浜'!D86)</f>
        <v>6891.712</v>
      </c>
      <c r="E86" s="2">
        <f>SUM('㈱塩釜:七ヶ浜'!E86)</f>
        <v>2534.7309999999998</v>
      </c>
      <c r="F86" s="2">
        <f>SUM('㈱塩釜:七ヶ浜'!F86)</f>
        <v>129.056</v>
      </c>
      <c r="G86" s="2">
        <f>SUM('㈱塩釜:七ヶ浜'!G86)</f>
        <v>0</v>
      </c>
      <c r="H86" s="2">
        <f>SUM('㈱塩釜:七ヶ浜'!H86)</f>
        <v>17.85</v>
      </c>
      <c r="I86" s="2">
        <f>SUM('㈱塩釜:七ヶ浜'!I86)</f>
        <v>12820.186</v>
      </c>
      <c r="J86" s="2">
        <f>SUM('㈱塩釜:七ヶ浜'!J86)</f>
        <v>3169.868</v>
      </c>
      <c r="K86" s="2">
        <f>SUM('㈱塩釜:七ヶ浜'!K86)</f>
        <v>4730.639999999999</v>
      </c>
      <c r="L86" s="2">
        <f>SUM('㈱塩釜:七ヶ浜'!L86)</f>
        <v>5303.714</v>
      </c>
      <c r="M86" s="2">
        <f>SUM('㈱塩釜:七ヶ浜'!M86)</f>
        <v>9409.377</v>
      </c>
      <c r="N86" s="2">
        <f>SUM('㈱塩釜:七ヶ浜'!N86)</f>
        <v>16270.571999999998</v>
      </c>
      <c r="O86" s="2">
        <f>SUM('㈱塩釜:七ヶ浜'!O86)</f>
        <v>12761.521</v>
      </c>
      <c r="P86" s="8">
        <f t="shared" si="13"/>
        <v>74039.227</v>
      </c>
    </row>
    <row r="87" spans="1:16" ht="18.75">
      <c r="A87" s="465" t="s">
        <v>126</v>
      </c>
      <c r="B87" s="466"/>
      <c r="C87" s="57" t="s">
        <v>16</v>
      </c>
      <c r="D87" s="1">
        <f>SUM('㈱塩釜:七ヶ浜'!D87)</f>
        <v>0</v>
      </c>
      <c r="E87" s="1">
        <f>SUM('㈱塩釜:七ヶ浜'!E87)</f>
        <v>19.7371</v>
      </c>
      <c r="F87" s="1">
        <f>SUM('㈱塩釜:七ヶ浜'!F87)</f>
        <v>0.0434</v>
      </c>
      <c r="G87" s="1">
        <f>SUM('㈱塩釜:七ヶ浜'!G87)</f>
        <v>0</v>
      </c>
      <c r="H87" s="1">
        <f>SUM('㈱塩釜:七ヶ浜'!H87)</f>
        <v>0</v>
      </c>
      <c r="I87" s="1">
        <f>SUM('㈱塩釜:七ヶ浜'!I87)</f>
        <v>0</v>
      </c>
      <c r="J87" s="1">
        <f>SUM('㈱塩釜:七ヶ浜'!J87)</f>
        <v>0</v>
      </c>
      <c r="K87" s="1">
        <f>SUM('㈱塩釜:七ヶ浜'!K87)</f>
        <v>0</v>
      </c>
      <c r="L87" s="1">
        <f>SUM('㈱塩釜:七ヶ浜'!L87)</f>
        <v>0</v>
      </c>
      <c r="M87" s="1">
        <f>SUM('㈱塩釜:七ヶ浜'!M87)</f>
        <v>0</v>
      </c>
      <c r="N87" s="1">
        <f>SUM('㈱塩釜:七ヶ浜'!N87)</f>
        <v>0</v>
      </c>
      <c r="O87" s="1">
        <f>SUM('㈱塩釜:七ヶ浜'!O87)</f>
        <v>0.006</v>
      </c>
      <c r="P87" s="7">
        <f t="shared" si="13"/>
        <v>19.7865</v>
      </c>
    </row>
    <row r="88" spans="1:16" ht="18.75">
      <c r="A88" s="467"/>
      <c r="B88" s="468"/>
      <c r="C88" s="50" t="s">
        <v>18</v>
      </c>
      <c r="D88" s="2">
        <f>SUM('㈱塩釜:七ヶ浜'!D88)</f>
        <v>0</v>
      </c>
      <c r="E88" s="2">
        <f>SUM('㈱塩釜:七ヶ浜'!E88)</f>
        <v>1531.736</v>
      </c>
      <c r="F88" s="2">
        <f>SUM('㈱塩釜:七ヶ浜'!F88)</f>
        <v>9.114</v>
      </c>
      <c r="G88" s="2">
        <f>SUM('㈱塩釜:七ヶ浜'!G88)</f>
        <v>0</v>
      </c>
      <c r="H88" s="2">
        <f>SUM('㈱塩釜:七ヶ浜'!H88)</f>
        <v>0</v>
      </c>
      <c r="I88" s="2">
        <f>SUM('㈱塩釜:七ヶ浜'!I88)</f>
        <v>0</v>
      </c>
      <c r="J88" s="2">
        <f>SUM('㈱塩釜:七ヶ浜'!J88)</f>
        <v>0</v>
      </c>
      <c r="K88" s="2">
        <f>SUM('㈱塩釜:七ヶ浜'!K88)</f>
        <v>0</v>
      </c>
      <c r="L88" s="2">
        <f>SUM('㈱塩釜:七ヶ浜'!L88)</f>
        <v>0</v>
      </c>
      <c r="M88" s="2">
        <f>SUM('㈱塩釜:七ヶ浜'!M88)</f>
        <v>0</v>
      </c>
      <c r="N88" s="2">
        <f>SUM('㈱塩釜:七ヶ浜'!N88)</f>
        <v>0</v>
      </c>
      <c r="O88" s="2">
        <f>SUM('㈱塩釜:七ヶ浜'!O88)</f>
        <v>5.355</v>
      </c>
      <c r="P88" s="8">
        <f t="shared" si="13"/>
        <v>1546.2050000000002</v>
      </c>
    </row>
    <row r="89" spans="1:16" ht="18.75">
      <c r="A89" s="465" t="s">
        <v>62</v>
      </c>
      <c r="B89" s="466"/>
      <c r="C89" s="57" t="s">
        <v>16</v>
      </c>
      <c r="D89" s="1">
        <f>SUM('㈱塩釜:七ヶ浜'!D89)</f>
        <v>0.3967</v>
      </c>
      <c r="E89" s="1">
        <f>SUM('㈱塩釜:七ヶ浜'!E89)</f>
        <v>0.3879</v>
      </c>
      <c r="F89" s="1">
        <f>SUM('㈱塩釜:七ヶ浜'!F89)</f>
        <v>0.0022</v>
      </c>
      <c r="G89" s="1">
        <f>SUM('㈱塩釜:七ヶ浜'!G89)</f>
        <v>0.0261</v>
      </c>
      <c r="H89" s="1">
        <f>SUM('㈱塩釜:七ヶ浜'!H89)</f>
        <v>0.0619</v>
      </c>
      <c r="I89" s="1">
        <f>SUM('㈱塩釜:七ヶ浜'!I89)</f>
        <v>0.12539999999999998</v>
      </c>
      <c r="J89" s="1">
        <f>SUM('㈱塩釜:七ヶ浜'!J89)</f>
        <v>0.029</v>
      </c>
      <c r="K89" s="1">
        <f>SUM('㈱塩釜:七ヶ浜'!K89)</f>
        <v>0.39180000000000004</v>
      </c>
      <c r="L89" s="1">
        <f>SUM('㈱塩釜:七ヶ浜'!L89)</f>
        <v>0.7547999999999999</v>
      </c>
      <c r="M89" s="1">
        <f>SUM('㈱塩釜:七ヶ浜'!M89)</f>
        <v>0.4629</v>
      </c>
      <c r="N89" s="1">
        <f>SUM('㈱塩釜:七ヶ浜'!N89)</f>
        <v>3.6468000000000003</v>
      </c>
      <c r="O89" s="1">
        <f>SUM('㈱塩釜:七ヶ浜'!O89)</f>
        <v>0.0241</v>
      </c>
      <c r="P89" s="7">
        <f t="shared" si="13"/>
        <v>6.3096</v>
      </c>
    </row>
    <row r="90" spans="1:16" ht="18.75">
      <c r="A90" s="467"/>
      <c r="B90" s="468"/>
      <c r="C90" s="50" t="s">
        <v>18</v>
      </c>
      <c r="D90" s="2">
        <f>SUM('㈱塩釜:七ヶ浜'!D90)</f>
        <v>1010.6220000000001</v>
      </c>
      <c r="E90" s="2">
        <f>SUM('㈱塩釜:七ヶ浜'!E90)</f>
        <v>905.62</v>
      </c>
      <c r="F90" s="2">
        <f>SUM('㈱塩釜:七ヶ浜'!F90)</f>
        <v>5.775</v>
      </c>
      <c r="G90" s="2">
        <f>SUM('㈱塩釜:七ヶ浜'!G90)</f>
        <v>53.057</v>
      </c>
      <c r="H90" s="2">
        <f>SUM('㈱塩釜:七ヶ浜'!H90)</f>
        <v>164.389</v>
      </c>
      <c r="I90" s="2">
        <f>SUM('㈱塩釜:七ヶ浜'!I90)</f>
        <v>272.224</v>
      </c>
      <c r="J90" s="2">
        <f>SUM('㈱塩釜:七ヶ浜'!J90)</f>
        <v>63.599</v>
      </c>
      <c r="K90" s="2">
        <f>SUM('㈱塩釜:七ヶ浜'!K90)</f>
        <v>210.725</v>
      </c>
      <c r="L90" s="2">
        <f>SUM('㈱塩釜:七ヶ浜'!L90)</f>
        <v>316.943</v>
      </c>
      <c r="M90" s="2">
        <f>SUM('㈱塩釜:七ヶ浜'!M90)</f>
        <v>358.405</v>
      </c>
      <c r="N90" s="2">
        <f>SUM('㈱塩釜:七ヶ浜'!N90)</f>
        <v>1454.018</v>
      </c>
      <c r="O90" s="2">
        <f>SUM('㈱塩釜:七ヶ浜'!O90)</f>
        <v>111.342</v>
      </c>
      <c r="P90" s="8">
        <f t="shared" si="13"/>
        <v>4926.719</v>
      </c>
    </row>
    <row r="91" spans="1:16" ht="18.75">
      <c r="A91" s="465" t="s">
        <v>128</v>
      </c>
      <c r="B91" s="466"/>
      <c r="C91" s="57" t="s">
        <v>16</v>
      </c>
      <c r="D91" s="1">
        <f>SUM('㈱塩釜:七ヶ浜'!D91)</f>
        <v>11.9272</v>
      </c>
      <c r="E91" s="1">
        <f>SUM('㈱塩釜:七ヶ浜'!E91)</f>
        <v>28.8519</v>
      </c>
      <c r="F91" s="1">
        <f>SUM('㈱塩釜:七ヶ浜'!F91)</f>
        <v>0.4792</v>
      </c>
      <c r="G91" s="1">
        <f>SUM('㈱塩釜:七ヶ浜'!G91)</f>
        <v>0.441</v>
      </c>
      <c r="H91" s="1">
        <f>SUM('㈱塩釜:七ヶ浜'!H91)</f>
        <v>26.323</v>
      </c>
      <c r="I91" s="1">
        <f>SUM('㈱塩釜:七ヶ浜'!I91)</f>
        <v>33.959500000000006</v>
      </c>
      <c r="J91" s="1">
        <f>SUM('㈱塩釜:七ヶ浜'!J91)</f>
        <v>5.68005</v>
      </c>
      <c r="K91" s="1">
        <f>SUM('㈱塩釜:七ヶ浜'!K91)</f>
        <v>0.9162</v>
      </c>
      <c r="L91" s="1">
        <f>SUM('㈱塩釜:七ヶ浜'!L91)</f>
        <v>8.9732</v>
      </c>
      <c r="M91" s="1">
        <f>SUM('㈱塩釜:七ヶ浜'!M91)</f>
        <v>15.4268</v>
      </c>
      <c r="N91" s="1">
        <f>SUM('㈱塩釜:七ヶ浜'!N91)</f>
        <v>20.132400000000004</v>
      </c>
      <c r="O91" s="1">
        <f>SUM('㈱塩釜:七ヶ浜'!O91)</f>
        <v>13.4179</v>
      </c>
      <c r="P91" s="7">
        <f t="shared" si="13"/>
        <v>166.52835000000002</v>
      </c>
    </row>
    <row r="92" spans="1:16" ht="18.75">
      <c r="A92" s="467"/>
      <c r="B92" s="468"/>
      <c r="C92" s="50" t="s">
        <v>18</v>
      </c>
      <c r="D92" s="2">
        <f>SUM('㈱塩釜:七ヶ浜'!D92)</f>
        <v>30110.963000000003</v>
      </c>
      <c r="E92" s="2">
        <f>SUM('㈱塩釜:七ヶ浜'!E92)</f>
        <v>64032.483</v>
      </c>
      <c r="F92" s="2">
        <f>SUM('㈱塩釜:七ヶ浜'!F92)</f>
        <v>777.612</v>
      </c>
      <c r="G92" s="2">
        <f>SUM('㈱塩釜:七ヶ浜'!G92)</f>
        <v>450.45</v>
      </c>
      <c r="H92" s="2">
        <f>SUM('㈱塩釜:七ヶ浜'!H92)</f>
        <v>35528.955</v>
      </c>
      <c r="I92" s="2">
        <f>SUM('㈱塩釜:七ヶ浜'!I92)</f>
        <v>54681.492</v>
      </c>
      <c r="J92" s="2">
        <f>SUM('㈱塩釜:七ヶ浜'!J92)</f>
        <v>12569.747000000001</v>
      </c>
      <c r="K92" s="2">
        <f>SUM('㈱塩釜:七ヶ浜'!K92)</f>
        <v>949.263</v>
      </c>
      <c r="L92" s="2">
        <f>SUM('㈱塩釜:七ヶ浜'!L92)</f>
        <v>11158.822</v>
      </c>
      <c r="M92" s="2">
        <f>SUM('㈱塩釜:七ヶ浜'!M92)</f>
        <v>18559.869000000002</v>
      </c>
      <c r="N92" s="2">
        <f>SUM('㈱塩釜:七ヶ浜'!N92)</f>
        <v>27440.1465</v>
      </c>
      <c r="O92" s="2">
        <f>SUM('㈱塩釜:七ヶ浜'!O92)</f>
        <v>26780.527</v>
      </c>
      <c r="P92" s="8">
        <f t="shared" si="13"/>
        <v>283040.3295</v>
      </c>
    </row>
    <row r="93" spans="1:16" ht="18.75">
      <c r="A93" s="465" t="s">
        <v>129</v>
      </c>
      <c r="B93" s="466"/>
      <c r="C93" s="57" t="s">
        <v>16</v>
      </c>
      <c r="D93" s="1">
        <f>SUM('㈱塩釜:七ヶ浜'!D93)</f>
        <v>0.11599999999999999</v>
      </c>
      <c r="E93" s="1">
        <f>SUM('㈱塩釜:七ヶ浜'!E93)</f>
        <v>0.003</v>
      </c>
      <c r="F93" s="1">
        <f>SUM('㈱塩釜:七ヶ浜'!F93)</f>
        <v>0</v>
      </c>
      <c r="G93" s="1">
        <f>SUM('㈱塩釜:七ヶ浜'!G93)</f>
        <v>0</v>
      </c>
      <c r="H93" s="1">
        <f>SUM('㈱塩釜:七ヶ浜'!H93)</f>
        <v>0.002</v>
      </c>
      <c r="I93" s="1">
        <f>SUM('㈱塩釜:七ヶ浜'!I93)</f>
        <v>0</v>
      </c>
      <c r="J93" s="1">
        <f>SUM('㈱塩釜:七ヶ浜'!J93)</f>
        <v>0</v>
      </c>
      <c r="K93" s="1">
        <f>SUM('㈱塩釜:七ヶ浜'!K93)</f>
        <v>0</v>
      </c>
      <c r="L93" s="1">
        <f>SUM('㈱塩釜:七ヶ浜'!L93)</f>
        <v>0.0468</v>
      </c>
      <c r="M93" s="1">
        <f>SUM('㈱塩釜:七ヶ浜'!M93)</f>
        <v>0.0013</v>
      </c>
      <c r="N93" s="1">
        <f>SUM('㈱塩釜:七ヶ浜'!N93)</f>
        <v>0.0013</v>
      </c>
      <c r="O93" s="1">
        <f>SUM('㈱塩釜:七ヶ浜'!O93)</f>
        <v>0.6036</v>
      </c>
      <c r="P93" s="7">
        <f>SUM(D93:O93)</f>
        <v>0.774</v>
      </c>
    </row>
    <row r="94" spans="1:16" ht="18.75">
      <c r="A94" s="467"/>
      <c r="B94" s="468"/>
      <c r="C94" s="50" t="s">
        <v>18</v>
      </c>
      <c r="D94" s="2">
        <f>SUM('㈱塩釜:七ヶ浜'!D94)</f>
        <v>64.754</v>
      </c>
      <c r="E94" s="2">
        <f>SUM('㈱塩釜:七ヶ浜'!E94)</f>
        <v>4.095000000000001</v>
      </c>
      <c r="F94" s="2">
        <f>SUM('㈱塩釜:七ヶ浜'!F94)</f>
        <v>0</v>
      </c>
      <c r="G94" s="2">
        <f>SUM('㈱塩釜:七ヶ浜'!G94)</f>
        <v>0</v>
      </c>
      <c r="H94" s="2">
        <f>SUM('㈱塩釜:七ヶ浜'!H94)</f>
        <v>3.255</v>
      </c>
      <c r="I94" s="2">
        <f>SUM('㈱塩釜:七ヶ浜'!I94)</f>
        <v>0</v>
      </c>
      <c r="J94" s="2">
        <f>SUM('㈱塩釜:七ヶ浜'!J94)</f>
        <v>0</v>
      </c>
      <c r="K94" s="2">
        <f>SUM('㈱塩釜:七ヶ浜'!K94)</f>
        <v>0</v>
      </c>
      <c r="L94" s="2">
        <f>SUM('㈱塩釜:七ヶ浜'!L94)</f>
        <v>34.43</v>
      </c>
      <c r="M94" s="2">
        <f>SUM('㈱塩釜:七ヶ浜'!M94)</f>
        <v>1.46</v>
      </c>
      <c r="N94" s="2">
        <f>SUM('㈱塩釜:七ヶ浜'!N94)</f>
        <v>1.365</v>
      </c>
      <c r="O94" s="2">
        <f>SUM('㈱塩釜:七ヶ浜'!O94)</f>
        <v>396.513</v>
      </c>
      <c r="P94" s="8">
        <f t="shared" si="13"/>
        <v>505.87199999999996</v>
      </c>
    </row>
    <row r="95" spans="1:16" ht="18.75">
      <c r="A95" s="465" t="s">
        <v>130</v>
      </c>
      <c r="B95" s="466"/>
      <c r="C95" s="57" t="s">
        <v>16</v>
      </c>
      <c r="D95" s="1">
        <f>SUM('㈱塩釜:七ヶ浜'!D95)</f>
        <v>6.596299999999999</v>
      </c>
      <c r="E95" s="1">
        <f>SUM('㈱塩釜:七ヶ浜'!E95)</f>
        <v>14.5764</v>
      </c>
      <c r="F95" s="1">
        <f>SUM('㈱塩釜:七ヶ浜'!F95)</f>
        <v>0.6891</v>
      </c>
      <c r="G95" s="1">
        <f>SUM('㈱塩釜:七ヶ浜'!G95)</f>
        <v>0.13620000000000002</v>
      </c>
      <c r="H95" s="1">
        <f>SUM('㈱塩釜:七ヶ浜'!H95)</f>
        <v>0.0167</v>
      </c>
      <c r="I95" s="1">
        <f>SUM('㈱塩釜:七ヶ浜'!I95)</f>
        <v>0.2939</v>
      </c>
      <c r="J95" s="1">
        <f>SUM('㈱塩釜:七ヶ浜'!J95)</f>
        <v>1.0988000000000002</v>
      </c>
      <c r="K95" s="1">
        <f>SUM('㈱塩釜:七ヶ浜'!K95)</f>
        <v>4.515199999999999</v>
      </c>
      <c r="L95" s="1">
        <f>SUM('㈱塩釜:七ヶ浜'!L95)</f>
        <v>4.2562999999999995</v>
      </c>
      <c r="M95" s="1">
        <f>SUM('㈱塩釜:七ヶ浜'!M95)</f>
        <v>7.1937999999999995</v>
      </c>
      <c r="N95" s="1">
        <f>SUM('㈱塩釜:七ヶ浜'!N95)</f>
        <v>10.997300000000001</v>
      </c>
      <c r="O95" s="1">
        <f>SUM('㈱塩釜:七ヶ浜'!O95)</f>
        <v>3.2479</v>
      </c>
      <c r="P95" s="7">
        <f t="shared" si="13"/>
        <v>53.6179</v>
      </c>
    </row>
    <row r="96" spans="1:16" ht="18.75">
      <c r="A96" s="467"/>
      <c r="B96" s="468"/>
      <c r="C96" s="50" t="s">
        <v>18</v>
      </c>
      <c r="D96" s="2">
        <f>SUM('㈱塩釜:七ヶ浜'!D96)</f>
        <v>1747.7099999999998</v>
      </c>
      <c r="E96" s="2">
        <f>SUM('㈱塩釜:七ヶ浜'!E96)</f>
        <v>6878.794</v>
      </c>
      <c r="F96" s="2">
        <f>SUM('㈱塩釜:七ヶ浜'!F96)</f>
        <v>460.423</v>
      </c>
      <c r="G96" s="2">
        <f>SUM('㈱塩釜:七ヶ浜'!G96)</f>
        <v>58.653999999999996</v>
      </c>
      <c r="H96" s="2">
        <f>SUM('㈱塩釜:七ヶ浜'!H96)</f>
        <v>5.539</v>
      </c>
      <c r="I96" s="2">
        <f>SUM('㈱塩釜:七ヶ浜'!I96)</f>
        <v>336.794</v>
      </c>
      <c r="J96" s="2">
        <f>SUM('㈱塩釜:七ヶ浜'!J96)</f>
        <v>1701.582</v>
      </c>
      <c r="K96" s="2">
        <f>SUM('㈱塩釜:七ヶ浜'!K96)</f>
        <v>6888.59</v>
      </c>
      <c r="L96" s="2">
        <f>SUM('㈱塩釜:七ヶ浜'!L96)</f>
        <v>5307.3240000000005</v>
      </c>
      <c r="M96" s="2">
        <f>SUM('㈱塩釜:七ヶ浜'!M96)</f>
        <v>5616.096</v>
      </c>
      <c r="N96" s="2">
        <f>SUM('㈱塩釜:七ヶ浜'!N96)</f>
        <v>4564.488850000001</v>
      </c>
      <c r="O96" s="2">
        <f>SUM('㈱塩釜:七ヶ浜'!O96)</f>
        <v>1083.755</v>
      </c>
      <c r="P96" s="8">
        <f t="shared" si="13"/>
        <v>34649.74985</v>
      </c>
    </row>
    <row r="97" spans="1:16" ht="18.75">
      <c r="A97" s="465" t="s">
        <v>64</v>
      </c>
      <c r="B97" s="466"/>
      <c r="C97" s="57" t="s">
        <v>16</v>
      </c>
      <c r="D97" s="1">
        <f>SUM('㈱塩釜:七ヶ浜'!D97)</f>
        <v>672.3198</v>
      </c>
      <c r="E97" s="1">
        <f>SUM('㈱塩釜:七ヶ浜'!E97)</f>
        <v>436.1858499999999</v>
      </c>
      <c r="F97" s="1">
        <f>SUM('㈱塩釜:七ヶ浜'!F97)</f>
        <v>4.6411999999999995</v>
      </c>
      <c r="G97" s="1">
        <f>SUM('㈱塩釜:七ヶ浜'!G97)</f>
        <v>3.0253</v>
      </c>
      <c r="H97" s="1">
        <f>SUM('㈱塩釜:七ヶ浜'!H97)</f>
        <v>1150.4769000000001</v>
      </c>
      <c r="I97" s="1">
        <f>SUM('㈱塩釜:七ヶ浜'!I97)</f>
        <v>1350.9327600000001</v>
      </c>
      <c r="J97" s="1">
        <f>SUM('㈱塩釜:七ヶ浜'!J97)</f>
        <v>918.76017</v>
      </c>
      <c r="K97" s="1">
        <f>SUM('㈱塩釜:七ヶ浜'!K97)</f>
        <v>1164.4672</v>
      </c>
      <c r="L97" s="1">
        <f>SUM('㈱塩釜:七ヶ浜'!L97)</f>
        <v>760.4441999999999</v>
      </c>
      <c r="M97" s="1">
        <f>SUM('㈱塩釜:七ヶ浜'!M97)</f>
        <v>1101.4616400000002</v>
      </c>
      <c r="N97" s="1">
        <f>SUM('㈱塩釜:七ヶ浜'!N97)</f>
        <v>1849.07021</v>
      </c>
      <c r="O97" s="1">
        <f>SUM('㈱塩釜:七ヶ浜'!O97)</f>
        <v>380.18418</v>
      </c>
      <c r="P97" s="7">
        <f t="shared" si="13"/>
        <v>9791.969410000002</v>
      </c>
    </row>
    <row r="98" spans="1:16" ht="18.75">
      <c r="A98" s="467"/>
      <c r="B98" s="468"/>
      <c r="C98" s="50" t="s">
        <v>18</v>
      </c>
      <c r="D98" s="2">
        <f>SUM('㈱塩釜:七ヶ浜'!D98)</f>
        <v>241873.08299999998</v>
      </c>
      <c r="E98" s="2">
        <f>SUM('㈱塩釜:七ヶ浜'!E98)</f>
        <v>158587.72799999997</v>
      </c>
      <c r="F98" s="2">
        <f>SUM('㈱塩釜:七ヶ浜'!F98)</f>
        <v>6343.544</v>
      </c>
      <c r="G98" s="2">
        <f>SUM('㈱塩釜:七ヶ浜'!G98)</f>
        <v>5300.217</v>
      </c>
      <c r="H98" s="2">
        <f>SUM('㈱塩釜:七ヶ浜'!H98)</f>
        <v>528233.193</v>
      </c>
      <c r="I98" s="2">
        <f>SUM('㈱塩釜:七ヶ浜'!I98)</f>
        <v>418558.73299999995</v>
      </c>
      <c r="J98" s="2">
        <f>SUM('㈱塩釜:七ヶ浜'!J98)</f>
        <v>318190.375</v>
      </c>
      <c r="K98" s="2">
        <f>SUM('㈱塩釜:七ヶ浜'!K98)</f>
        <v>402319.656</v>
      </c>
      <c r="L98" s="2">
        <f>SUM('㈱塩釜:七ヶ浜'!L98)</f>
        <v>208829.00699999998</v>
      </c>
      <c r="M98" s="2">
        <f>SUM('㈱塩釜:七ヶ浜'!M98)</f>
        <v>280803.395</v>
      </c>
      <c r="N98" s="2">
        <f>SUM('㈱塩釜:七ヶ浜'!N98)</f>
        <v>420769.54475000006</v>
      </c>
      <c r="O98" s="2">
        <f>SUM('㈱塩釜:七ヶ浜'!O98)</f>
        <v>88841.578</v>
      </c>
      <c r="P98" s="8">
        <f t="shared" si="13"/>
        <v>3078650.05375</v>
      </c>
    </row>
    <row r="99" spans="1:16" ht="18.75">
      <c r="A99" s="473" t="s">
        <v>65</v>
      </c>
      <c r="B99" s="474"/>
      <c r="C99" s="57" t="s">
        <v>16</v>
      </c>
      <c r="D99" s="1">
        <f>+D8+D10+D22+D28+D36+D38+D40+D42+D44+D46+D48+D50+D52+D58+D71+D83+D85+D87+D89+D91+D93+D95+D97</f>
        <v>9321.110299999998</v>
      </c>
      <c r="E99" s="1">
        <f>+E8+E10+E22+E28+E36+E38+E40+E42+E44+E46+E48+E50+E52+E58+E71+E83+E85+E87+E89+E91+E93+E95+E97</f>
        <v>6249.443040000001</v>
      </c>
      <c r="F99" s="1">
        <f aca="true" t="shared" si="17" ref="F99:O99">+F8+F10+F22+F28+F36+F38+F40+F42+F44+F46+F48+F50+F52+F58+F71+F83+F85+F87+F89+F91+F93+F95+F97</f>
        <v>242.59999999999994</v>
      </c>
      <c r="G99" s="1">
        <f t="shared" si="17"/>
        <v>213.4654</v>
      </c>
      <c r="H99" s="1">
        <f t="shared" si="17"/>
        <v>2151.4884</v>
      </c>
      <c r="I99" s="1">
        <f t="shared" si="17"/>
        <v>2325.70116</v>
      </c>
      <c r="J99" s="1">
        <f t="shared" si="17"/>
        <v>5161.6726800000015</v>
      </c>
      <c r="K99" s="1">
        <f t="shared" si="17"/>
        <v>6368.368699999998</v>
      </c>
      <c r="L99" s="1">
        <f t="shared" si="17"/>
        <v>11257.158099999999</v>
      </c>
      <c r="M99" s="1">
        <f t="shared" si="17"/>
        <v>16621.421029999998</v>
      </c>
      <c r="N99" s="1">
        <f t="shared" si="17"/>
        <v>16037.164960000002</v>
      </c>
      <c r="O99" s="1">
        <f t="shared" si="17"/>
        <v>10864.754560000001</v>
      </c>
      <c r="P99" s="7">
        <f t="shared" si="13"/>
        <v>86814.34833000001</v>
      </c>
    </row>
    <row r="100" spans="1:16" ht="18.75">
      <c r="A100" s="475"/>
      <c r="B100" s="476"/>
      <c r="C100" s="50" t="s">
        <v>18</v>
      </c>
      <c r="D100" s="2">
        <f>+D9+D11+D23+D29+D37+D39+D41+D43+D45+D47+D49+D51+D53+D59+D72+D84+D86+D88+D90+D92+D94+D96+D98</f>
        <v>1865382.1719999998</v>
      </c>
      <c r="E100" s="2">
        <f>+E9+E11+E23+E29+E37+E39+E41+E43+E45+E47+E49+E51+E53+E59+E72+E84+E86+E88+E90+E92+E94+E96+E98</f>
        <v>1432069.844</v>
      </c>
      <c r="F100" s="2">
        <f aca="true" t="shared" si="18" ref="F100:O100">+F9+F11+F23+F29+F37+F39+F41+F43+F45+F47+F49+F51+F53+F59+F72+F84+F86+F88+F90+F92+F94+F96+F98</f>
        <v>152181.11899999998</v>
      </c>
      <c r="G100" s="2">
        <f t="shared" si="18"/>
        <v>163702.047</v>
      </c>
      <c r="H100" s="2">
        <f t="shared" si="18"/>
        <v>829882.492</v>
      </c>
      <c r="I100" s="2">
        <f t="shared" si="18"/>
        <v>835475.0799999998</v>
      </c>
      <c r="J100" s="2">
        <f t="shared" si="18"/>
        <v>1687985.065</v>
      </c>
      <c r="K100" s="2">
        <f t="shared" si="18"/>
        <v>2601732.282</v>
      </c>
      <c r="L100" s="2">
        <f t="shared" si="18"/>
        <v>2941044.5889999997</v>
      </c>
      <c r="M100" s="2">
        <f t="shared" si="18"/>
        <v>4609875.267000001</v>
      </c>
      <c r="N100" s="2">
        <f t="shared" si="18"/>
        <v>4011081.0320500005</v>
      </c>
      <c r="O100" s="2">
        <f t="shared" si="18"/>
        <v>1923716.3510000003</v>
      </c>
      <c r="P100" s="8">
        <f t="shared" si="13"/>
        <v>23054127.34005</v>
      </c>
    </row>
    <row r="101" spans="1:16" ht="18.75">
      <c r="A101" s="47" t="s">
        <v>0</v>
      </c>
      <c r="B101" s="471" t="s">
        <v>131</v>
      </c>
      <c r="C101" s="57" t="s">
        <v>16</v>
      </c>
      <c r="D101" s="1">
        <f>SUM('㈱塩釜:七ヶ浜'!D101)</f>
        <v>1.0718999999999999</v>
      </c>
      <c r="E101" s="1">
        <f>SUM('㈱塩釜:七ヶ浜'!E101)</f>
        <v>0.1013</v>
      </c>
      <c r="F101" s="1">
        <f>SUM('㈱塩釜:七ヶ浜'!F101)</f>
        <v>0</v>
      </c>
      <c r="G101" s="1">
        <f>SUM('㈱塩釜:七ヶ浜'!G101)</f>
        <v>0</v>
      </c>
      <c r="H101" s="1">
        <f>SUM('㈱塩釜:七ヶ浜'!H101)</f>
        <v>0</v>
      </c>
      <c r="I101" s="1">
        <f>SUM('㈱塩釜:七ヶ浜'!I101)</f>
        <v>0</v>
      </c>
      <c r="J101" s="1">
        <f>SUM('㈱塩釜:七ヶ浜'!J101)</f>
        <v>0</v>
      </c>
      <c r="K101" s="1">
        <f>SUM('㈱塩釜:七ヶ浜'!K101)</f>
        <v>0</v>
      </c>
      <c r="L101" s="1">
        <f>SUM('㈱塩釜:七ヶ浜'!L101)</f>
        <v>0.41540000000000005</v>
      </c>
      <c r="M101" s="1">
        <f>SUM('㈱塩釜:七ヶ浜'!M101)</f>
        <v>0.6274000000000001</v>
      </c>
      <c r="N101" s="1">
        <f>SUM('㈱塩釜:七ヶ浜'!N101)</f>
        <v>0.4334</v>
      </c>
      <c r="O101" s="1">
        <f>SUM('㈱塩釜:七ヶ浜'!O101)</f>
        <v>0.6376</v>
      </c>
      <c r="P101" s="7">
        <f t="shared" si="13"/>
        <v>3.287</v>
      </c>
    </row>
    <row r="102" spans="1:16" ht="18.75">
      <c r="A102" s="47" t="s">
        <v>0</v>
      </c>
      <c r="B102" s="472"/>
      <c r="C102" s="50" t="s">
        <v>18</v>
      </c>
      <c r="D102" s="2">
        <f>SUM('㈱塩釜:七ヶ浜'!D102)</f>
        <v>1420.0410000000002</v>
      </c>
      <c r="E102" s="2">
        <f>SUM('㈱塩釜:七ヶ浜'!E102)</f>
        <v>234.31</v>
      </c>
      <c r="F102" s="2">
        <f>SUM('㈱塩釜:七ヶ浜'!F102)</f>
        <v>0</v>
      </c>
      <c r="G102" s="2">
        <f>SUM('㈱塩釜:七ヶ浜'!G102)</f>
        <v>0</v>
      </c>
      <c r="H102" s="2">
        <f>SUM('㈱塩釜:七ヶ浜'!H102)</f>
        <v>0</v>
      </c>
      <c r="I102" s="2">
        <f>SUM('㈱塩釜:七ヶ浜'!I102)</f>
        <v>0</v>
      </c>
      <c r="J102" s="2">
        <f>SUM('㈱塩釜:七ヶ浜'!J102)</f>
        <v>0</v>
      </c>
      <c r="K102" s="2">
        <f>SUM('㈱塩釜:七ヶ浜'!K102)</f>
        <v>0</v>
      </c>
      <c r="L102" s="2">
        <f>SUM('㈱塩釜:七ヶ浜'!L102)</f>
        <v>1121.809</v>
      </c>
      <c r="M102" s="2">
        <f>SUM('㈱塩釜:七ヶ浜'!M102)</f>
        <v>1534.1109999999999</v>
      </c>
      <c r="N102" s="2">
        <f>SUM('㈱塩釜:七ヶ浜'!N102)</f>
        <v>2253.7140000000004</v>
      </c>
      <c r="O102" s="2">
        <f>SUM('㈱塩釜:七ヶ浜'!O102)</f>
        <v>3400.695</v>
      </c>
      <c r="P102" s="8">
        <f t="shared" si="13"/>
        <v>9964.68</v>
      </c>
    </row>
    <row r="103" spans="1:16" ht="18.75">
      <c r="A103" s="48" t="s">
        <v>66</v>
      </c>
      <c r="B103" s="471" t="s">
        <v>132</v>
      </c>
      <c r="C103" s="57" t="s">
        <v>16</v>
      </c>
      <c r="D103" s="1">
        <f>SUM('㈱塩釜:七ヶ浜'!D103)</f>
        <v>54.2612</v>
      </c>
      <c r="E103" s="1">
        <f>SUM('㈱塩釜:七ヶ浜'!E103)</f>
        <v>49.2765</v>
      </c>
      <c r="F103" s="1">
        <f>SUM('㈱塩釜:七ヶ浜'!F103)</f>
        <v>1.614</v>
      </c>
      <c r="G103" s="1">
        <f>SUM('㈱塩釜:七ヶ浜'!G103)</f>
        <v>0.6064999999999999</v>
      </c>
      <c r="H103" s="1">
        <f>SUM('㈱塩釜:七ヶ浜'!H103)</f>
        <v>7.5293</v>
      </c>
      <c r="I103" s="1">
        <f>SUM('㈱塩釜:七ヶ浜'!I103)</f>
        <v>9.542</v>
      </c>
      <c r="J103" s="1">
        <f>SUM('㈱塩釜:七ヶ浜'!J103)</f>
        <v>78.4258</v>
      </c>
      <c r="K103" s="1">
        <f>SUM('㈱塩釜:七ヶ浜'!K103)</f>
        <v>51.930099999999996</v>
      </c>
      <c r="L103" s="1">
        <f>SUM('㈱塩釜:七ヶ浜'!L103)</f>
        <v>124.89789999999999</v>
      </c>
      <c r="M103" s="1">
        <f>SUM('㈱塩釜:七ヶ浜'!M103)</f>
        <v>100.7228</v>
      </c>
      <c r="N103" s="1">
        <f>SUM('㈱塩釜:七ヶ浜'!N103)</f>
        <v>94.6549</v>
      </c>
      <c r="O103" s="1">
        <f>SUM('㈱塩釜:七ヶ浜'!O103)</f>
        <v>95.04079999999999</v>
      </c>
      <c r="P103" s="7">
        <f aca="true" t="shared" si="19" ref="P103:P134">SUM(D103:O103)</f>
        <v>668.5018</v>
      </c>
    </row>
    <row r="104" spans="1:16" ht="18.75">
      <c r="A104" s="48" t="s">
        <v>0</v>
      </c>
      <c r="B104" s="472"/>
      <c r="C104" s="50" t="s">
        <v>18</v>
      </c>
      <c r="D104" s="2">
        <f>SUM('㈱塩釜:七ヶ浜'!D104)</f>
        <v>20486.934</v>
      </c>
      <c r="E104" s="2">
        <f>SUM('㈱塩釜:七ヶ浜'!E104)</f>
        <v>15730.018</v>
      </c>
      <c r="F104" s="2">
        <f>SUM('㈱塩釜:七ヶ浜'!F104)</f>
        <v>594.0100000000001</v>
      </c>
      <c r="G104" s="2">
        <f>SUM('㈱塩釜:七ヶ浜'!G104)</f>
        <v>273.551</v>
      </c>
      <c r="H104" s="2">
        <f>SUM('㈱塩釜:七ヶ浜'!H104)</f>
        <v>2821.531</v>
      </c>
      <c r="I104" s="2">
        <f>SUM('㈱塩釜:七ヶ浜'!I104)</f>
        <v>4365.846</v>
      </c>
      <c r="J104" s="2">
        <f>SUM('㈱塩釜:七ヶ浜'!J104)</f>
        <v>34198.422000000006</v>
      </c>
      <c r="K104" s="2">
        <f>SUM('㈱塩釜:七ヶ浜'!K104)</f>
        <v>21665.565</v>
      </c>
      <c r="L104" s="2">
        <f>SUM('㈱塩釜:七ヶ浜'!L104)</f>
        <v>37869.813</v>
      </c>
      <c r="M104" s="2">
        <f>SUM('㈱塩釜:七ヶ浜'!M104)</f>
        <v>31626.057</v>
      </c>
      <c r="N104" s="2">
        <f>SUM('㈱塩釜:七ヶ浜'!N104)</f>
        <v>37105.643599999996</v>
      </c>
      <c r="O104" s="2">
        <f>SUM('㈱塩釜:七ヶ浜'!O104)</f>
        <v>45985.158</v>
      </c>
      <c r="P104" s="8">
        <f t="shared" si="19"/>
        <v>252722.54859999998</v>
      </c>
    </row>
    <row r="105" spans="1:16" ht="18.75">
      <c r="A105" s="48" t="s">
        <v>0</v>
      </c>
      <c r="B105" s="471" t="s">
        <v>133</v>
      </c>
      <c r="C105" s="57" t="s">
        <v>16</v>
      </c>
      <c r="D105" s="1">
        <f>SUM('㈱塩釜:七ヶ浜'!D105)</f>
        <v>1637.5724</v>
      </c>
      <c r="E105" s="1">
        <f>SUM('㈱塩釜:七ヶ浜'!E105)</f>
        <v>568.2078999999999</v>
      </c>
      <c r="F105" s="1">
        <f>SUM('㈱塩釜:七ヶ浜'!F105)</f>
        <v>2.4654000000000003</v>
      </c>
      <c r="G105" s="1">
        <f>SUM('㈱塩釜:七ヶ浜'!G105)</f>
        <v>1.9814</v>
      </c>
      <c r="H105" s="1">
        <f>SUM('㈱塩釜:七ヶ浜'!H105)</f>
        <v>4.7965</v>
      </c>
      <c r="I105" s="1">
        <f>SUM('㈱塩釜:七ヶ浜'!I105)</f>
        <v>3.6641</v>
      </c>
      <c r="J105" s="1">
        <f>SUM('㈱塩釜:七ヶ浜'!J105)</f>
        <v>31.616899999999998</v>
      </c>
      <c r="K105" s="1">
        <f>SUM('㈱塩釜:七ヶ浜'!K105)</f>
        <v>141.6225</v>
      </c>
      <c r="L105" s="1">
        <f>SUM('㈱塩釜:七ヶ浜'!L105)</f>
        <v>1707.9742999999999</v>
      </c>
      <c r="M105" s="1">
        <f>SUM('㈱塩釜:七ヶ浜'!M105)</f>
        <v>2807.6440000000002</v>
      </c>
      <c r="N105" s="1">
        <f>SUM('㈱塩釜:七ヶ浜'!N105)</f>
        <v>2037.9192999999998</v>
      </c>
      <c r="O105" s="1">
        <f>SUM('㈱塩釜:七ヶ浜'!O105)</f>
        <v>2527.4139</v>
      </c>
      <c r="P105" s="7">
        <f t="shared" si="19"/>
        <v>11472.8786</v>
      </c>
    </row>
    <row r="106" spans="1:16" ht="18.75">
      <c r="A106" s="48"/>
      <c r="B106" s="472"/>
      <c r="C106" s="50" t="s">
        <v>18</v>
      </c>
      <c r="D106" s="2">
        <f>SUM('㈱塩釜:七ヶ浜'!D106)</f>
        <v>390951.95499999996</v>
      </c>
      <c r="E106" s="2">
        <f>SUM('㈱塩釜:七ヶ浜'!E106)</f>
        <v>152308.195</v>
      </c>
      <c r="F106" s="2">
        <f>SUM('㈱塩釜:七ヶ浜'!F106)</f>
        <v>1199.5500000000002</v>
      </c>
      <c r="G106" s="2">
        <f>SUM('㈱塩釜:七ヶ浜'!G106)</f>
        <v>913.161</v>
      </c>
      <c r="H106" s="2">
        <f>SUM('㈱塩釜:七ヶ浜'!H106)</f>
        <v>2303.322</v>
      </c>
      <c r="I106" s="2">
        <f>SUM('㈱塩釜:七ヶ浜'!I106)</f>
        <v>1575.605</v>
      </c>
      <c r="J106" s="2">
        <f>SUM('㈱塩釜:七ヶ浜'!J106)</f>
        <v>10578.659</v>
      </c>
      <c r="K106" s="2">
        <f>SUM('㈱塩釜:七ヶ浜'!K106)</f>
        <v>52064.846999999994</v>
      </c>
      <c r="L106" s="2">
        <f>SUM('㈱塩釜:七ヶ浜'!L106)</f>
        <v>238977.255</v>
      </c>
      <c r="M106" s="2">
        <f>SUM('㈱塩釜:七ヶ浜'!M106)</f>
        <v>425014.09800000006</v>
      </c>
      <c r="N106" s="2">
        <f>SUM('㈱塩釜:七ヶ浜'!N106)</f>
        <v>328332.90385000006</v>
      </c>
      <c r="O106" s="2">
        <f>SUM('㈱塩釜:七ヶ浜'!O106)</f>
        <v>493593.458</v>
      </c>
      <c r="P106" s="8">
        <f t="shared" si="19"/>
        <v>2097813.00885</v>
      </c>
    </row>
    <row r="107" spans="1:16" ht="18.75">
      <c r="A107" s="48" t="s">
        <v>67</v>
      </c>
      <c r="B107" s="471" t="s">
        <v>134</v>
      </c>
      <c r="C107" s="57" t="s">
        <v>16</v>
      </c>
      <c r="D107" s="1">
        <f>SUM('㈱塩釜:七ヶ浜'!D107)</f>
        <v>1.5371</v>
      </c>
      <c r="E107" s="1">
        <f>SUM('㈱塩釜:七ヶ浜'!E107)</f>
        <v>1.0281</v>
      </c>
      <c r="F107" s="1">
        <f>SUM('㈱塩釜:七ヶ浜'!F107)</f>
        <v>0.0902</v>
      </c>
      <c r="G107" s="1">
        <f>SUM('㈱塩釜:七ヶ浜'!G107)</f>
        <v>0.0042</v>
      </c>
      <c r="H107" s="1">
        <f>SUM('㈱塩釜:七ヶ浜'!H107)</f>
        <v>0.1419</v>
      </c>
      <c r="I107" s="1">
        <f>SUM('㈱塩釜:七ヶ浜'!I107)</f>
        <v>0.594</v>
      </c>
      <c r="J107" s="1">
        <f>SUM('㈱塩釜:七ヶ浜'!J107)</f>
        <v>0.0991</v>
      </c>
      <c r="K107" s="1">
        <f>SUM('㈱塩釜:七ヶ浜'!K107)</f>
        <v>0.0756</v>
      </c>
      <c r="L107" s="1">
        <f>SUM('㈱塩釜:七ヶ浜'!L107)</f>
        <v>0.2407</v>
      </c>
      <c r="M107" s="1">
        <f>SUM('㈱塩釜:七ヶ浜'!M107)</f>
        <v>1.0219</v>
      </c>
      <c r="N107" s="1">
        <f>SUM('㈱塩釜:七ヶ浜'!N107)</f>
        <v>2.0545999999999998</v>
      </c>
      <c r="O107" s="1">
        <f>SUM('㈱塩釜:七ヶ浜'!O107)</f>
        <v>0.9933</v>
      </c>
      <c r="P107" s="7">
        <f t="shared" si="19"/>
        <v>7.880699999999999</v>
      </c>
    </row>
    <row r="108" spans="1:16" ht="18.75">
      <c r="A108" s="48"/>
      <c r="B108" s="472"/>
      <c r="C108" s="50" t="s">
        <v>18</v>
      </c>
      <c r="D108" s="2">
        <f>SUM('㈱塩釜:七ヶ浜'!D108)</f>
        <v>2824.0170000000003</v>
      </c>
      <c r="E108" s="2">
        <f>SUM('㈱塩釜:七ヶ浜'!E108)</f>
        <v>3714.669</v>
      </c>
      <c r="F108" s="2">
        <f>SUM('㈱塩釜:七ヶ浜'!F108)</f>
        <v>540.3</v>
      </c>
      <c r="G108" s="2">
        <f>SUM('㈱塩釜:七ヶ浜'!G108)</f>
        <v>10.92</v>
      </c>
      <c r="H108" s="2">
        <f>SUM('㈱塩釜:七ヶ浜'!H108)</f>
        <v>1014.05</v>
      </c>
      <c r="I108" s="2">
        <f>SUM('㈱塩釜:七ヶ浜'!I108)</f>
        <v>2620.3959999999997</v>
      </c>
      <c r="J108" s="2">
        <f>SUM('㈱塩釜:七ヶ浜'!J108)</f>
        <v>253.947</v>
      </c>
      <c r="K108" s="2">
        <f>SUM('㈱塩釜:七ヶ浜'!K108)</f>
        <v>83.405</v>
      </c>
      <c r="L108" s="2">
        <f>SUM('㈱塩釜:七ヶ浜'!L108)</f>
        <v>783.544</v>
      </c>
      <c r="M108" s="2">
        <f>SUM('㈱塩釜:七ヶ浜'!M108)</f>
        <v>2671.1009999999997</v>
      </c>
      <c r="N108" s="2">
        <f>SUM('㈱塩釜:七ヶ浜'!N108)</f>
        <v>4932.0289999999995</v>
      </c>
      <c r="O108" s="2">
        <f>SUM('㈱塩釜:七ヶ浜'!O108)</f>
        <v>2227.44</v>
      </c>
      <c r="P108" s="8">
        <f t="shared" si="19"/>
        <v>21675.817999999996</v>
      </c>
    </row>
    <row r="109" spans="1:16" ht="18.75">
      <c r="A109" s="48"/>
      <c r="B109" s="471" t="s">
        <v>135</v>
      </c>
      <c r="C109" s="57" t="s">
        <v>16</v>
      </c>
      <c r="D109" s="1">
        <f>SUM('㈱塩釜:七ヶ浜'!D109)</f>
        <v>13.348500000000001</v>
      </c>
      <c r="E109" s="1">
        <f>SUM('㈱塩釜:七ヶ浜'!E109)</f>
        <v>13.003100000000002</v>
      </c>
      <c r="F109" s="1">
        <f>SUM('㈱塩釜:七ヶ浜'!F109)</f>
        <v>0.73</v>
      </c>
      <c r="G109" s="1">
        <f>SUM('㈱塩釜:七ヶ浜'!G109)</f>
        <v>0.14</v>
      </c>
      <c r="H109" s="1">
        <f>SUM('㈱塩釜:七ヶ浜'!H109)</f>
        <v>0.6084</v>
      </c>
      <c r="I109" s="1">
        <f>SUM('㈱塩釜:七ヶ浜'!I109)</f>
        <v>0.5205</v>
      </c>
      <c r="J109" s="1">
        <f>SUM('㈱塩釜:七ヶ浜'!J109)</f>
        <v>1.3529</v>
      </c>
      <c r="K109" s="1">
        <f>SUM('㈱塩釜:七ヶ浜'!K109)</f>
        <v>4.3438</v>
      </c>
      <c r="L109" s="1">
        <f>SUM('㈱塩釜:七ヶ浜'!L109)</f>
        <v>12.641699999999998</v>
      </c>
      <c r="M109" s="1">
        <f>SUM('㈱塩釜:七ヶ浜'!M109)</f>
        <v>18.2053</v>
      </c>
      <c r="N109" s="1">
        <f>SUM('㈱塩釜:七ヶ浜'!N109)</f>
        <v>6.9649</v>
      </c>
      <c r="O109" s="1">
        <f>SUM('㈱塩釜:七ヶ浜'!O109)</f>
        <v>2.6841999999999997</v>
      </c>
      <c r="P109" s="7">
        <f t="shared" si="19"/>
        <v>74.54330000000002</v>
      </c>
    </row>
    <row r="110" spans="1:16" ht="18.75">
      <c r="A110" s="48"/>
      <c r="B110" s="472"/>
      <c r="C110" s="50" t="s">
        <v>18</v>
      </c>
      <c r="D110" s="2">
        <f>SUM('㈱塩釜:七ヶ浜'!D110)</f>
        <v>11004.957000000002</v>
      </c>
      <c r="E110" s="2">
        <f>SUM('㈱塩釜:七ヶ浜'!E110)</f>
        <v>11293.387</v>
      </c>
      <c r="F110" s="2">
        <f>SUM('㈱塩釜:七ヶ浜'!F110)</f>
        <v>1083.968</v>
      </c>
      <c r="G110" s="2">
        <f>SUM('㈱塩釜:七ヶ浜'!G110)</f>
        <v>262.269</v>
      </c>
      <c r="H110" s="2">
        <f>SUM('㈱塩釜:七ヶ浜'!H110)</f>
        <v>532.35</v>
      </c>
      <c r="I110" s="2">
        <f>SUM('㈱塩釜:七ヶ浜'!I110)</f>
        <v>574.7610000000001</v>
      </c>
      <c r="J110" s="2">
        <f>SUM('㈱塩釜:七ヶ浜'!J110)</f>
        <v>1046.115</v>
      </c>
      <c r="K110" s="2">
        <f>SUM('㈱塩釜:七ヶ浜'!K110)</f>
        <v>2244.144</v>
      </c>
      <c r="L110" s="2">
        <f>SUM('㈱塩釜:七ヶ浜'!L110)</f>
        <v>5620.01</v>
      </c>
      <c r="M110" s="2">
        <f>SUM('㈱塩釜:七ヶ浜'!M110)</f>
        <v>11112.124</v>
      </c>
      <c r="N110" s="2">
        <f>SUM('㈱塩釜:七ヶ浜'!N110)</f>
        <v>5690.44625</v>
      </c>
      <c r="O110" s="2">
        <f>SUM('㈱塩釜:七ヶ浜'!O110)</f>
        <v>4357.659000000001</v>
      </c>
      <c r="P110" s="8">
        <f t="shared" si="19"/>
        <v>54822.19025000001</v>
      </c>
    </row>
    <row r="111" spans="1:16" ht="18.75">
      <c r="A111" s="48" t="s">
        <v>68</v>
      </c>
      <c r="B111" s="471" t="s">
        <v>136</v>
      </c>
      <c r="C111" s="57" t="s">
        <v>16</v>
      </c>
      <c r="D111" s="1">
        <f>SUM('㈱塩釜:七ヶ浜'!D111)</f>
        <v>0</v>
      </c>
      <c r="E111" s="1">
        <f>SUM('㈱塩釜:七ヶ浜'!E111)</f>
        <v>0</v>
      </c>
      <c r="F111" s="1">
        <f>SUM('㈱塩釜:七ヶ浜'!F111)</f>
        <v>0</v>
      </c>
      <c r="G111" s="1">
        <f>SUM('㈱塩釜:七ヶ浜'!G111)</f>
        <v>0</v>
      </c>
      <c r="H111" s="1">
        <f>SUM('㈱塩釜:七ヶ浜'!H111)</f>
        <v>0</v>
      </c>
      <c r="I111" s="1">
        <f>SUM('㈱塩釜:七ヶ浜'!I111)</f>
        <v>0</v>
      </c>
      <c r="J111" s="1">
        <f>SUM('㈱塩釜:七ヶ浜'!J111)</f>
        <v>0</v>
      </c>
      <c r="K111" s="1">
        <f>SUM('㈱塩釜:七ヶ浜'!K111)</f>
        <v>0</v>
      </c>
      <c r="L111" s="1">
        <f>SUM('㈱塩釜:七ヶ浜'!L111)</f>
        <v>0</v>
      </c>
      <c r="M111" s="1">
        <f>SUM('㈱塩釜:七ヶ浜'!M111)</f>
        <v>0</v>
      </c>
      <c r="N111" s="1">
        <f>SUM('㈱塩釜:七ヶ浜'!N111)</f>
        <v>0</v>
      </c>
      <c r="O111" s="1">
        <f>SUM('㈱塩釜:七ヶ浜'!O111)</f>
        <v>0</v>
      </c>
      <c r="P111" s="7">
        <f t="shared" si="19"/>
        <v>0</v>
      </c>
    </row>
    <row r="112" spans="1:16" ht="18.75">
      <c r="A112" s="48"/>
      <c r="B112" s="472"/>
      <c r="C112" s="50" t="s">
        <v>18</v>
      </c>
      <c r="D112" s="2">
        <f>SUM('㈱塩釜:七ヶ浜'!D112)</f>
        <v>0</v>
      </c>
      <c r="E112" s="2">
        <f>SUM('㈱塩釜:七ヶ浜'!E112)</f>
        <v>0</v>
      </c>
      <c r="F112" s="2">
        <f>SUM('㈱塩釜:七ヶ浜'!F112)</f>
        <v>0</v>
      </c>
      <c r="G112" s="2">
        <f>SUM('㈱塩釜:七ヶ浜'!G112)</f>
        <v>0</v>
      </c>
      <c r="H112" s="2">
        <f>SUM('㈱塩釜:七ヶ浜'!H112)</f>
        <v>0</v>
      </c>
      <c r="I112" s="2">
        <f>SUM('㈱塩釜:七ヶ浜'!I112)</f>
        <v>0</v>
      </c>
      <c r="J112" s="2">
        <f>SUM('㈱塩釜:七ヶ浜'!J112)</f>
        <v>0</v>
      </c>
      <c r="K112" s="2">
        <f>SUM('㈱塩釜:七ヶ浜'!K112)</f>
        <v>0</v>
      </c>
      <c r="L112" s="2">
        <f>SUM('㈱塩釜:七ヶ浜'!L112)</f>
        <v>0</v>
      </c>
      <c r="M112" s="2">
        <f>SUM('㈱塩釜:七ヶ浜'!M112)</f>
        <v>0</v>
      </c>
      <c r="N112" s="2">
        <f>SUM('㈱塩釜:七ヶ浜'!N112)</f>
        <v>0</v>
      </c>
      <c r="O112" s="2">
        <f>SUM('㈱塩釜:七ヶ浜'!O112)</f>
        <v>0</v>
      </c>
      <c r="P112" s="8">
        <f t="shared" si="19"/>
        <v>0</v>
      </c>
    </row>
    <row r="113" spans="1:16" ht="18.75">
      <c r="A113" s="48"/>
      <c r="B113" s="471" t="s">
        <v>69</v>
      </c>
      <c r="C113" s="57" t="s">
        <v>16</v>
      </c>
      <c r="D113" s="1">
        <f>SUM('㈱塩釜:七ヶ浜'!D113)</f>
        <v>15.4873</v>
      </c>
      <c r="E113" s="1">
        <f>SUM('㈱塩釜:七ヶ浜'!E113)</f>
        <v>13.2285</v>
      </c>
      <c r="F113" s="1">
        <f>SUM('㈱塩釜:七ヶ浜'!F113)</f>
        <v>0.0046</v>
      </c>
      <c r="G113" s="1">
        <f>SUM('㈱塩釜:七ヶ浜'!G113)</f>
        <v>0</v>
      </c>
      <c r="H113" s="1">
        <f>SUM('㈱塩釜:七ヶ浜'!H113)</f>
        <v>0.0432</v>
      </c>
      <c r="I113" s="1">
        <f>SUM('㈱塩釜:七ヶ浜'!I113)</f>
        <v>0.0196</v>
      </c>
      <c r="J113" s="1">
        <f>SUM('㈱塩釜:七ヶ浜'!J113)</f>
        <v>0.0133</v>
      </c>
      <c r="K113" s="1">
        <f>SUM('㈱塩釜:七ヶ浜'!K113)</f>
        <v>0.044899999999999995</v>
      </c>
      <c r="L113" s="1">
        <f>SUM('㈱塩釜:七ヶ浜'!L113)</f>
        <v>0.027500000000000004</v>
      </c>
      <c r="M113" s="1">
        <f>SUM('㈱塩釜:七ヶ浜'!M113)</f>
        <v>0.010700000000000001</v>
      </c>
      <c r="N113" s="1">
        <f>SUM('㈱塩釜:七ヶ浜'!N113)</f>
        <v>1.4989999999999999</v>
      </c>
      <c r="O113" s="1">
        <f>SUM('㈱塩釜:七ヶ浜'!O113)</f>
        <v>6.6918999999999995</v>
      </c>
      <c r="P113" s="7">
        <f t="shared" si="19"/>
        <v>37.070499999999996</v>
      </c>
    </row>
    <row r="114" spans="1:16" ht="18.75">
      <c r="A114" s="48"/>
      <c r="B114" s="472"/>
      <c r="C114" s="50" t="s">
        <v>18</v>
      </c>
      <c r="D114" s="2">
        <f>SUM('㈱塩釜:七ヶ浜'!D114)</f>
        <v>41596.174</v>
      </c>
      <c r="E114" s="2">
        <f>SUM('㈱塩釜:七ヶ浜'!E114)</f>
        <v>34985.929000000004</v>
      </c>
      <c r="F114" s="2">
        <f>SUM('㈱塩釜:七ヶ浜'!F114)</f>
        <v>7.245</v>
      </c>
      <c r="G114" s="2">
        <f>SUM('㈱塩釜:七ヶ浜'!G114)</f>
        <v>0</v>
      </c>
      <c r="H114" s="2">
        <f>SUM('㈱塩釜:七ヶ浜'!H114)</f>
        <v>28.455</v>
      </c>
      <c r="I114" s="2">
        <f>SUM('㈱塩釜:七ヶ浜'!I114)</f>
        <v>21.630000000000003</v>
      </c>
      <c r="J114" s="2">
        <f>SUM('㈱塩釜:七ヶ浜'!J114)</f>
        <v>16.742</v>
      </c>
      <c r="K114" s="2">
        <f>SUM('㈱塩釜:七ヶ浜'!K114)</f>
        <v>30.040999999999997</v>
      </c>
      <c r="L114" s="2">
        <f>SUM('㈱塩釜:七ヶ浜'!L114)</f>
        <v>15.32</v>
      </c>
      <c r="M114" s="2">
        <f>SUM('㈱塩釜:七ヶ浜'!M114)</f>
        <v>8.620000000000001</v>
      </c>
      <c r="N114" s="2">
        <f>SUM('㈱塩釜:七ヶ浜'!N114)</f>
        <v>3211.433</v>
      </c>
      <c r="O114" s="2">
        <f>SUM('㈱塩釜:七ヶ浜'!O114)</f>
        <v>13710.134</v>
      </c>
      <c r="P114" s="8">
        <f t="shared" si="19"/>
        <v>93631.72300000001</v>
      </c>
    </row>
    <row r="115" spans="1:16" ht="18.75">
      <c r="A115" s="48" t="s">
        <v>70</v>
      </c>
      <c r="B115" s="471" t="s">
        <v>138</v>
      </c>
      <c r="C115" s="57" t="s">
        <v>16</v>
      </c>
      <c r="D115" s="1">
        <f>SUM('㈱塩釜:七ヶ浜'!D115)</f>
        <v>5.3134</v>
      </c>
      <c r="E115" s="1">
        <f>SUM('㈱塩釜:七ヶ浜'!E115)</f>
        <v>3.4028</v>
      </c>
      <c r="F115" s="1">
        <f>SUM('㈱塩釜:七ヶ浜'!F115)</f>
        <v>0.3148</v>
      </c>
      <c r="G115" s="1">
        <f>SUM('㈱塩釜:七ヶ浜'!G115)</f>
        <v>0</v>
      </c>
      <c r="H115" s="1">
        <f>SUM('㈱塩釜:七ヶ浜'!H115)</f>
        <v>0.072</v>
      </c>
      <c r="I115" s="1">
        <f>SUM('㈱塩釜:七ヶ浜'!I115)</f>
        <v>0.2618</v>
      </c>
      <c r="J115" s="1">
        <f>SUM('㈱塩釜:七ヶ浜'!J115)</f>
        <v>0.428</v>
      </c>
      <c r="K115" s="1">
        <f>SUM('㈱塩釜:七ヶ浜'!K115)</f>
        <v>0.67</v>
      </c>
      <c r="L115" s="1">
        <f>SUM('㈱塩釜:七ヶ浜'!L115)</f>
        <v>0.172</v>
      </c>
      <c r="M115" s="1">
        <f>SUM('㈱塩釜:七ヶ浜'!M115)</f>
        <v>0.0562</v>
      </c>
      <c r="N115" s="1">
        <f>SUM('㈱塩釜:七ヶ浜'!N115)</f>
        <v>3.4506</v>
      </c>
      <c r="O115" s="1">
        <f>SUM('㈱塩釜:七ヶ浜'!O115)</f>
        <v>4.0171</v>
      </c>
      <c r="P115" s="7">
        <f t="shared" si="19"/>
        <v>18.1587</v>
      </c>
    </row>
    <row r="116" spans="1:16" ht="18.75">
      <c r="A116" s="48"/>
      <c r="B116" s="472"/>
      <c r="C116" s="50" t="s">
        <v>18</v>
      </c>
      <c r="D116" s="2">
        <f>SUM('㈱塩釜:七ヶ浜'!D116)</f>
        <v>4213.976</v>
      </c>
      <c r="E116" s="2">
        <f>SUM('㈱塩釜:七ヶ浜'!E116)</f>
        <v>2635.82</v>
      </c>
      <c r="F116" s="2">
        <f>SUM('㈱塩釜:七ヶ浜'!F116)</f>
        <v>117.894</v>
      </c>
      <c r="G116" s="2">
        <f>SUM('㈱塩釜:七ヶ浜'!G116)</f>
        <v>0</v>
      </c>
      <c r="H116" s="2">
        <f>SUM('㈱塩釜:七ヶ浜'!H116)</f>
        <v>11.34</v>
      </c>
      <c r="I116" s="2">
        <f>SUM('㈱塩釜:七ヶ浜'!I116)</f>
        <v>169.523</v>
      </c>
      <c r="J116" s="2">
        <f>SUM('㈱塩釜:七ヶ浜'!J116)</f>
        <v>397.646</v>
      </c>
      <c r="K116" s="2">
        <f>SUM('㈱塩釜:七ヶ浜'!K116)</f>
        <v>709.149</v>
      </c>
      <c r="L116" s="2">
        <f>SUM('㈱塩釜:七ヶ浜'!L116)</f>
        <v>114.24</v>
      </c>
      <c r="M116" s="2">
        <f>SUM('㈱塩釜:七ヶ浜'!M116)</f>
        <v>82.603</v>
      </c>
      <c r="N116" s="2">
        <f>SUM('㈱塩釜:七ヶ浜'!N116)</f>
        <v>4044.4335</v>
      </c>
      <c r="O116" s="2">
        <f>SUM('㈱塩釜:七ヶ浜'!O116)</f>
        <v>5205.411</v>
      </c>
      <c r="P116" s="8">
        <f t="shared" si="19"/>
        <v>17702.035499999998</v>
      </c>
    </row>
    <row r="117" spans="1:16" ht="18.75">
      <c r="A117" s="48"/>
      <c r="B117" s="471" t="s">
        <v>72</v>
      </c>
      <c r="C117" s="57" t="s">
        <v>16</v>
      </c>
      <c r="D117" s="1">
        <f>SUM('㈱塩釜:七ヶ浜'!D117)</f>
        <v>35.594699999999996</v>
      </c>
      <c r="E117" s="1">
        <f>SUM('㈱塩釜:七ヶ浜'!E117)</f>
        <v>30.2043</v>
      </c>
      <c r="F117" s="1">
        <f>SUM('㈱塩釜:七ヶ浜'!F117)</f>
        <v>10.412500000000001</v>
      </c>
      <c r="G117" s="1">
        <f>SUM('㈱塩釜:七ヶ浜'!G117)</f>
        <v>3.9163</v>
      </c>
      <c r="H117" s="1">
        <f>SUM('㈱塩釜:七ヶ浜'!H117)</f>
        <v>5.851999999999999</v>
      </c>
      <c r="I117" s="1">
        <f>SUM('㈱塩釜:七ヶ浜'!I117)</f>
        <v>4.8084</v>
      </c>
      <c r="J117" s="1">
        <f>SUM('㈱塩釜:七ヶ浜'!J117)</f>
        <v>3.7979999999999996</v>
      </c>
      <c r="K117" s="1">
        <f>SUM('㈱塩釜:七ヶ浜'!K117)</f>
        <v>4.5561</v>
      </c>
      <c r="L117" s="1">
        <f>SUM('㈱塩釜:七ヶ浜'!L117)</f>
        <v>4.4460999999999995</v>
      </c>
      <c r="M117" s="1">
        <f>SUM('㈱塩釜:七ヶ浜'!M117)</f>
        <v>7.4510000000000005</v>
      </c>
      <c r="N117" s="1">
        <f>SUM('㈱塩釜:七ヶ浜'!N117)</f>
        <v>8.856700000000002</v>
      </c>
      <c r="O117" s="1">
        <f>SUM('㈱塩釜:七ヶ浜'!O117)</f>
        <v>11.329299999999998</v>
      </c>
      <c r="P117" s="7">
        <f t="shared" si="19"/>
        <v>131.22540000000004</v>
      </c>
    </row>
    <row r="118" spans="1:16" ht="18.75">
      <c r="A118" s="48"/>
      <c r="B118" s="472"/>
      <c r="C118" s="50" t="s">
        <v>18</v>
      </c>
      <c r="D118" s="2">
        <f>SUM('㈱塩釜:七ヶ浜'!D118)</f>
        <v>19104.431</v>
      </c>
      <c r="E118" s="2">
        <f>SUM('㈱塩釜:七ヶ浜'!E118)</f>
        <v>18212.617</v>
      </c>
      <c r="F118" s="2">
        <f>SUM('㈱塩釜:七ヶ浜'!F118)</f>
        <v>6051.705</v>
      </c>
      <c r="G118" s="2">
        <f>SUM('㈱塩釜:七ヶ浜'!G118)</f>
        <v>2385.58</v>
      </c>
      <c r="H118" s="2">
        <f>SUM('㈱塩釜:七ヶ浜'!H118)</f>
        <v>3906.039</v>
      </c>
      <c r="I118" s="2">
        <f>SUM('㈱塩釜:七ヶ浜'!I118)</f>
        <v>3358.2529999999997</v>
      </c>
      <c r="J118" s="2">
        <f>SUM('㈱塩釜:七ヶ浜'!J118)</f>
        <v>2851.527</v>
      </c>
      <c r="K118" s="2">
        <f>SUM('㈱塩釜:七ヶ浜'!K118)</f>
        <v>3537.086</v>
      </c>
      <c r="L118" s="2">
        <f>SUM('㈱塩釜:七ヶ浜'!L118)</f>
        <v>3143.3289999999997</v>
      </c>
      <c r="M118" s="2">
        <f>SUM('㈱塩釜:七ヶ浜'!M118)</f>
        <v>4854.821</v>
      </c>
      <c r="N118" s="2">
        <f>SUM('㈱塩釜:七ヶ浜'!N118)</f>
        <v>5069.0325</v>
      </c>
      <c r="O118" s="2">
        <f>SUM('㈱塩釜:七ヶ浜'!O118)</f>
        <v>5411.4</v>
      </c>
      <c r="P118" s="8">
        <f t="shared" si="19"/>
        <v>77885.82049999999</v>
      </c>
    </row>
    <row r="119" spans="1:16" ht="18.75">
      <c r="A119" s="48" t="s">
        <v>23</v>
      </c>
      <c r="B119" s="471" t="s">
        <v>139</v>
      </c>
      <c r="C119" s="57" t="s">
        <v>16</v>
      </c>
      <c r="D119" s="1">
        <f>SUM('㈱塩釜:七ヶ浜'!D119)</f>
        <v>11.2856</v>
      </c>
      <c r="E119" s="1">
        <f>SUM('㈱塩釜:七ヶ浜'!E119)</f>
        <v>14.4627</v>
      </c>
      <c r="F119" s="1">
        <f>SUM('㈱塩釜:七ヶ浜'!F119)</f>
        <v>2.2759</v>
      </c>
      <c r="G119" s="1">
        <f>SUM('㈱塩釜:七ヶ浜'!G119)</f>
        <v>0.48600000000000004</v>
      </c>
      <c r="H119" s="1">
        <f>SUM('㈱塩釜:七ヶ浜'!H119)</f>
        <v>1.4102999999999999</v>
      </c>
      <c r="I119" s="1">
        <f>SUM('㈱塩釜:七ヶ浜'!I119)</f>
        <v>4.5098</v>
      </c>
      <c r="J119" s="1">
        <f>SUM('㈱塩釜:七ヶ浜'!J119)</f>
        <v>101.6677</v>
      </c>
      <c r="K119" s="1">
        <f>SUM('㈱塩釜:七ヶ浜'!K119)</f>
        <v>78.7101</v>
      </c>
      <c r="L119" s="1">
        <f>SUM('㈱塩釜:七ヶ浜'!L119)</f>
        <v>2.5101999999999998</v>
      </c>
      <c r="M119" s="1">
        <f>SUM('㈱塩釜:七ヶ浜'!M119)</f>
        <v>4.43286</v>
      </c>
      <c r="N119" s="1">
        <f>SUM('㈱塩釜:七ヶ浜'!N119)</f>
        <v>4.0327</v>
      </c>
      <c r="O119" s="1">
        <f>SUM('㈱塩釜:七ヶ浜'!O119)</f>
        <v>6.0536</v>
      </c>
      <c r="P119" s="7">
        <f t="shared" si="19"/>
        <v>231.83746000000002</v>
      </c>
    </row>
    <row r="120" spans="1:16" ht="18.75">
      <c r="A120" s="52"/>
      <c r="B120" s="472"/>
      <c r="C120" s="50" t="s">
        <v>18</v>
      </c>
      <c r="D120" s="2">
        <f>SUM('㈱塩釜:七ヶ浜'!D120)</f>
        <v>13511.083</v>
      </c>
      <c r="E120" s="2">
        <f>SUM('㈱塩釜:七ヶ浜'!E120)</f>
        <v>19726.163</v>
      </c>
      <c r="F120" s="2">
        <f>SUM('㈱塩釜:七ヶ浜'!F120)</f>
        <v>1075.381</v>
      </c>
      <c r="G120" s="2">
        <f>SUM('㈱塩釜:七ヶ浜'!G120)</f>
        <v>962.01</v>
      </c>
      <c r="H120" s="2">
        <f>SUM('㈱塩釜:七ヶ浜'!H120)</f>
        <v>1557.0390000000002</v>
      </c>
      <c r="I120" s="2">
        <f>SUM('㈱塩釜:七ヶ浜'!I120)</f>
        <v>17723.917</v>
      </c>
      <c r="J120" s="2">
        <f>SUM('㈱塩釜:七ヶ浜'!J120)</f>
        <v>44295.442</v>
      </c>
      <c r="K120" s="2">
        <f>SUM('㈱塩釜:七ヶ浜'!K120)</f>
        <v>16833.694</v>
      </c>
      <c r="L120" s="2">
        <f>SUM('㈱塩釜:七ヶ浜'!L120)</f>
        <v>2530.907</v>
      </c>
      <c r="M120" s="2">
        <f>SUM('㈱塩釜:七ヶ浜'!M120)</f>
        <v>4797.499999999999</v>
      </c>
      <c r="N120" s="2">
        <f>SUM('㈱塩釜:七ヶ浜'!N120)</f>
        <v>10282.210249999998</v>
      </c>
      <c r="O120" s="2">
        <f>SUM('㈱塩釜:七ヶ浜'!O120)</f>
        <v>19895.735</v>
      </c>
      <c r="P120" s="8">
        <f t="shared" si="19"/>
        <v>153191.08125</v>
      </c>
    </row>
    <row r="121" spans="1:16" ht="18.75">
      <c r="A121" s="52"/>
      <c r="B121" s="49" t="s">
        <v>20</v>
      </c>
      <c r="C121" s="57" t="s">
        <v>16</v>
      </c>
      <c r="D121" s="1">
        <f>SUM('㈱塩釜:七ヶ浜'!D121)</f>
        <v>0.6341</v>
      </c>
      <c r="E121" s="1">
        <f>SUM('㈱塩釜:七ヶ浜'!E121)</f>
        <v>0.218</v>
      </c>
      <c r="F121" s="1">
        <f>SUM('㈱塩釜:七ヶ浜'!F121)</f>
        <v>0.0076</v>
      </c>
      <c r="G121" s="1">
        <f>SUM('㈱塩釜:七ヶ浜'!G121)</f>
        <v>0</v>
      </c>
      <c r="H121" s="1">
        <f>SUM('㈱塩釜:七ヶ浜'!H121)</f>
        <v>0</v>
      </c>
      <c r="I121" s="1">
        <f>SUM('㈱塩釜:七ヶ浜'!I121)</f>
        <v>2.4597</v>
      </c>
      <c r="J121" s="1">
        <f>SUM('㈱塩釜:七ヶ浜'!J121)</f>
        <v>3.0423</v>
      </c>
      <c r="K121" s="1">
        <f>SUM('㈱塩釜:七ヶ浜'!K121)</f>
        <v>1.6862</v>
      </c>
      <c r="L121" s="1">
        <f>SUM('㈱塩釜:七ヶ浜'!L121)</f>
        <v>0.5057</v>
      </c>
      <c r="M121" s="1">
        <f>SUM('㈱塩釜:七ヶ浜'!M121)</f>
        <v>0.3855</v>
      </c>
      <c r="N121" s="1">
        <f>SUM('㈱塩釜:七ヶ浜'!N121)</f>
        <v>0.1358</v>
      </c>
      <c r="O121" s="1">
        <f>SUM('㈱塩釜:七ヶ浜'!O121)</f>
        <v>0.0713</v>
      </c>
      <c r="P121" s="7">
        <f t="shared" si="19"/>
        <v>9.1462</v>
      </c>
    </row>
    <row r="122" spans="1:16" ht="18.75">
      <c r="A122" s="52"/>
      <c r="B122" s="50" t="s">
        <v>73</v>
      </c>
      <c r="C122" s="50" t="s">
        <v>18</v>
      </c>
      <c r="D122" s="2">
        <f>SUM('㈱塩釜:七ヶ浜'!D122)</f>
        <v>3607.063</v>
      </c>
      <c r="E122" s="2">
        <f>SUM('㈱塩釜:七ヶ浜'!E122)</f>
        <v>1301.084</v>
      </c>
      <c r="F122" s="2">
        <f>SUM('㈱塩釜:七ヶ浜'!F122)</f>
        <v>2.625</v>
      </c>
      <c r="G122" s="2">
        <f>SUM('㈱塩釜:七ヶ浜'!G122)</f>
        <v>0</v>
      </c>
      <c r="H122" s="2">
        <f>SUM('㈱塩釜:七ヶ浜'!H122)</f>
        <v>0</v>
      </c>
      <c r="I122" s="2">
        <f>SUM('㈱塩釜:七ヶ浜'!I122)</f>
        <v>3752.206</v>
      </c>
      <c r="J122" s="2">
        <f>SUM('㈱塩釜:七ヶ浜'!J122)</f>
        <v>5158.694</v>
      </c>
      <c r="K122" s="2">
        <f>SUM('㈱塩釜:七ヶ浜'!K122)</f>
        <v>3199.893</v>
      </c>
      <c r="L122" s="2">
        <f>SUM('㈱塩釜:七ヶ浜'!L122)</f>
        <v>1489.1299999999999</v>
      </c>
      <c r="M122" s="2">
        <f>SUM('㈱塩釜:七ヶ浜'!M122)</f>
        <v>957.736</v>
      </c>
      <c r="N122" s="2">
        <f>SUM('㈱塩釜:七ヶ浜'!N122)</f>
        <v>858.6899999999999</v>
      </c>
      <c r="O122" s="2">
        <f>SUM('㈱塩釜:七ヶ浜'!O122)</f>
        <v>1248.924</v>
      </c>
      <c r="P122" s="8">
        <f t="shared" si="19"/>
        <v>21576.045</v>
      </c>
    </row>
    <row r="123" spans="1:16" ht="18.75">
      <c r="A123" s="52"/>
      <c r="B123" s="469" t="s">
        <v>101</v>
      </c>
      <c r="C123" s="57" t="s">
        <v>16</v>
      </c>
      <c r="D123" s="1">
        <f>+D101+D103+D105+D107+D109+D111+D113+D115+D117+D119+D121</f>
        <v>1776.1062000000002</v>
      </c>
      <c r="E123" s="1">
        <f>+E101+E103+E105+E107+E109+E111+E113+E115+E117+E119+E121</f>
        <v>693.1331999999999</v>
      </c>
      <c r="F123" s="1">
        <f aca="true" t="shared" si="20" ref="F123:O123">+F101+F103+F105+F107+F109+F111+F113+F115+F117+F119+F121</f>
        <v>17.915000000000003</v>
      </c>
      <c r="G123" s="1">
        <f t="shared" si="20"/>
        <v>7.1344</v>
      </c>
      <c r="H123" s="1">
        <f t="shared" si="20"/>
        <v>20.453599999999998</v>
      </c>
      <c r="I123" s="1">
        <f t="shared" si="20"/>
        <v>26.379900000000003</v>
      </c>
      <c r="J123" s="1">
        <f t="shared" si="20"/>
        <v>220.44400000000002</v>
      </c>
      <c r="K123" s="1">
        <f t="shared" si="20"/>
        <v>283.63929999999993</v>
      </c>
      <c r="L123" s="1">
        <f t="shared" si="20"/>
        <v>1853.8314999999996</v>
      </c>
      <c r="M123" s="1">
        <f t="shared" si="20"/>
        <v>2940.55766</v>
      </c>
      <c r="N123" s="1">
        <f t="shared" si="20"/>
        <v>2160.0018999999998</v>
      </c>
      <c r="O123" s="1">
        <f t="shared" si="20"/>
        <v>2654.933</v>
      </c>
      <c r="P123" s="7">
        <f t="shared" si="19"/>
        <v>12654.529659999997</v>
      </c>
    </row>
    <row r="124" spans="1:16" ht="18.75">
      <c r="A124" s="51"/>
      <c r="B124" s="470"/>
      <c r="C124" s="50" t="s">
        <v>18</v>
      </c>
      <c r="D124" s="2">
        <f>+D102+D104+D106+D108+D110+D112+D114+D116+D118+D120+D122</f>
        <v>508720.63099999994</v>
      </c>
      <c r="E124" s="2">
        <f>+E102+E104+E106+E108+E110+E112+E114+E116+E118+E120+E122</f>
        <v>260142.192</v>
      </c>
      <c r="F124" s="2">
        <f aca="true" t="shared" si="21" ref="F124:O124">+F102+F104+F106+F108+F110+F112+F114+F116+F118+F120+F122</f>
        <v>10672.678</v>
      </c>
      <c r="G124" s="2">
        <f t="shared" si="21"/>
        <v>4807.491</v>
      </c>
      <c r="H124" s="2">
        <f t="shared" si="21"/>
        <v>12174.126000000002</v>
      </c>
      <c r="I124" s="2">
        <f t="shared" si="21"/>
        <v>34162.136999999995</v>
      </c>
      <c r="J124" s="2">
        <f t="shared" si="21"/>
        <v>98797.194</v>
      </c>
      <c r="K124" s="2">
        <f t="shared" si="21"/>
        <v>100367.824</v>
      </c>
      <c r="L124" s="2">
        <f t="shared" si="21"/>
        <v>291665.357</v>
      </c>
      <c r="M124" s="2">
        <f t="shared" si="21"/>
        <v>482658.77100000007</v>
      </c>
      <c r="N124" s="2">
        <f t="shared" si="21"/>
        <v>401780.53595</v>
      </c>
      <c r="O124" s="2">
        <f t="shared" si="21"/>
        <v>595036.0139999999</v>
      </c>
      <c r="P124" s="8">
        <f t="shared" si="19"/>
        <v>2800984.95095</v>
      </c>
    </row>
    <row r="125" spans="1:16" ht="18.75">
      <c r="A125" s="47" t="s">
        <v>0</v>
      </c>
      <c r="B125" s="471" t="s">
        <v>74</v>
      </c>
      <c r="C125" s="57" t="s">
        <v>16</v>
      </c>
      <c r="D125" s="1">
        <f>SUM('㈱塩釜:七ヶ浜'!D125)</f>
        <v>0.02</v>
      </c>
      <c r="E125" s="1">
        <f>SUM('㈱塩釜:七ヶ浜'!E125)</f>
        <v>0.014</v>
      </c>
      <c r="F125" s="1">
        <f>SUM('㈱塩釜:七ヶ浜'!F125)</f>
        <v>0</v>
      </c>
      <c r="G125" s="1">
        <f>SUM('㈱塩釜:七ヶ浜'!G125)</f>
        <v>0</v>
      </c>
      <c r="H125" s="1">
        <f>SUM('㈱塩釜:七ヶ浜'!H125)</f>
        <v>0</v>
      </c>
      <c r="I125" s="1">
        <f>SUM('㈱塩釜:七ヶ浜'!I125)</f>
        <v>0</v>
      </c>
      <c r="J125" s="1">
        <f>SUM('㈱塩釜:七ヶ浜'!J125)</f>
        <v>0</v>
      </c>
      <c r="K125" s="1">
        <f>SUM('㈱塩釜:七ヶ浜'!K125)</f>
        <v>0</v>
      </c>
      <c r="L125" s="1">
        <f>SUM('㈱塩釜:七ヶ浜'!L125)</f>
        <v>0</v>
      </c>
      <c r="M125" s="1">
        <f>SUM('㈱塩釜:七ヶ浜'!M125)</f>
        <v>0.004</v>
      </c>
      <c r="N125" s="1">
        <f>SUM('㈱塩釜:七ヶ浜'!N125)</f>
        <v>0</v>
      </c>
      <c r="O125" s="1">
        <f>SUM('㈱塩釜:七ヶ浜'!O125)</f>
        <v>0</v>
      </c>
      <c r="P125" s="7">
        <f t="shared" si="19"/>
        <v>0.038000000000000006</v>
      </c>
    </row>
    <row r="126" spans="1:16" ht="18.75">
      <c r="A126" s="47" t="s">
        <v>0</v>
      </c>
      <c r="B126" s="472"/>
      <c r="C126" s="50" t="s">
        <v>18</v>
      </c>
      <c r="D126" s="2">
        <f>SUM('㈱塩釜:七ヶ浜'!D126)</f>
        <v>12.285</v>
      </c>
      <c r="E126" s="2">
        <f>SUM('㈱塩釜:七ヶ浜'!E126)</f>
        <v>12.086</v>
      </c>
      <c r="F126" s="2">
        <f>SUM('㈱塩釜:七ヶ浜'!F126)</f>
        <v>0</v>
      </c>
      <c r="G126" s="2">
        <f>SUM('㈱塩釜:七ヶ浜'!G126)</f>
        <v>0</v>
      </c>
      <c r="H126" s="2">
        <f>SUM('㈱塩釜:七ヶ浜'!H126)</f>
        <v>0</v>
      </c>
      <c r="I126" s="2">
        <f>SUM('㈱塩釜:七ヶ浜'!I126)</f>
        <v>0</v>
      </c>
      <c r="J126" s="2">
        <f>SUM('㈱塩釜:七ヶ浜'!J126)</f>
        <v>0</v>
      </c>
      <c r="K126" s="2">
        <f>SUM('㈱塩釜:七ヶ浜'!K126)</f>
        <v>7.599</v>
      </c>
      <c r="L126" s="2">
        <f>SUM('㈱塩釜:七ヶ浜'!L126)</f>
        <v>0</v>
      </c>
      <c r="M126" s="2">
        <f>SUM('㈱塩釜:七ヶ浜'!M126)</f>
        <v>4.2</v>
      </c>
      <c r="N126" s="2">
        <f>SUM('㈱塩釜:七ヶ浜'!N126)</f>
        <v>2.94</v>
      </c>
      <c r="O126" s="2">
        <f>SUM('㈱塩釜:七ヶ浜'!O126)</f>
        <v>0</v>
      </c>
      <c r="P126" s="8">
        <f t="shared" si="19"/>
        <v>39.11</v>
      </c>
    </row>
    <row r="127" spans="1:16" ht="18.75">
      <c r="A127" s="48" t="s">
        <v>75</v>
      </c>
      <c r="B127" s="471" t="s">
        <v>76</v>
      </c>
      <c r="C127" s="57" t="s">
        <v>16</v>
      </c>
      <c r="D127" s="1">
        <f>SUM('㈱塩釜:七ヶ浜'!D127)</f>
        <v>32.4132</v>
      </c>
      <c r="E127" s="1">
        <f>SUM('㈱塩釜:七ヶ浜'!E127)</f>
        <v>54.522999999999996</v>
      </c>
      <c r="F127" s="1">
        <f>SUM('㈱塩釜:七ヶ浜'!F127)</f>
        <v>0.139</v>
      </c>
      <c r="G127" s="1">
        <f>SUM('㈱塩釜:七ヶ浜'!G127)</f>
        <v>0</v>
      </c>
      <c r="H127" s="1">
        <f>SUM('㈱塩釜:七ヶ浜'!H127)</f>
        <v>0</v>
      </c>
      <c r="I127" s="1">
        <f>SUM('㈱塩釜:七ヶ浜'!I127)</f>
        <v>0</v>
      </c>
      <c r="J127" s="1">
        <f>SUM('㈱塩釜:七ヶ浜'!J127)</f>
        <v>0</v>
      </c>
      <c r="K127" s="1">
        <f>SUM('㈱塩釜:七ヶ浜'!K127)</f>
        <v>0</v>
      </c>
      <c r="L127" s="1">
        <f>SUM('㈱塩釜:七ヶ浜'!L127)</f>
        <v>0</v>
      </c>
      <c r="M127" s="1">
        <f>SUM('㈱塩釜:七ヶ浜'!M127)</f>
        <v>0.004</v>
      </c>
      <c r="N127" s="1">
        <f>SUM('㈱塩釜:七ヶ浜'!N127)</f>
        <v>0.0024</v>
      </c>
      <c r="O127" s="1">
        <f>SUM('㈱塩釜:七ヶ浜'!O127)</f>
        <v>0.7636</v>
      </c>
      <c r="P127" s="7">
        <f t="shared" si="19"/>
        <v>87.84519999999999</v>
      </c>
    </row>
    <row r="128" spans="1:16" ht="18.75">
      <c r="A128" s="48"/>
      <c r="B128" s="472"/>
      <c r="C128" s="50" t="s">
        <v>18</v>
      </c>
      <c r="D128" s="2">
        <f>SUM('㈱塩釜:七ヶ浜'!D128)</f>
        <v>6472.007</v>
      </c>
      <c r="E128" s="2">
        <f>SUM('㈱塩釜:七ヶ浜'!E128)</f>
        <v>8323.458</v>
      </c>
      <c r="F128" s="2">
        <f>SUM('㈱塩釜:七ヶ浜'!F128)</f>
        <v>23.994</v>
      </c>
      <c r="G128" s="2">
        <f>SUM('㈱塩釜:七ヶ浜'!G128)</f>
        <v>0</v>
      </c>
      <c r="H128" s="2">
        <f>SUM('㈱塩釜:七ヶ浜'!H128)</f>
        <v>0</v>
      </c>
      <c r="I128" s="2">
        <f>SUM('㈱塩釜:七ヶ浜'!I128)</f>
        <v>0</v>
      </c>
      <c r="J128" s="2">
        <f>SUM('㈱塩釜:七ヶ浜'!J128)</f>
        <v>0</v>
      </c>
      <c r="K128" s="2">
        <f>SUM('㈱塩釜:七ヶ浜'!K128)</f>
        <v>1.89</v>
      </c>
      <c r="L128" s="2">
        <f>SUM('㈱塩釜:七ヶ浜'!L128)</f>
        <v>0</v>
      </c>
      <c r="M128" s="2">
        <f>SUM('㈱塩釜:七ヶ浜'!M128)</f>
        <v>5.943</v>
      </c>
      <c r="N128" s="2">
        <f>SUM('㈱塩釜:七ヶ浜'!N128)</f>
        <v>9.997</v>
      </c>
      <c r="O128" s="2">
        <f>SUM('㈱塩釜:七ヶ浜'!O128)</f>
        <v>145.195</v>
      </c>
      <c r="P128" s="8">
        <f t="shared" si="19"/>
        <v>14982.483999999999</v>
      </c>
    </row>
    <row r="129" spans="1:16" ht="18.75">
      <c r="A129" s="48" t="s">
        <v>77</v>
      </c>
      <c r="B129" s="462" t="s">
        <v>20</v>
      </c>
      <c r="C129" s="49" t="s">
        <v>16</v>
      </c>
      <c r="D129" s="3">
        <f>SUM('㈱塩釜:七ヶ浜'!D129)</f>
        <v>27.1481</v>
      </c>
      <c r="E129" s="3">
        <f>SUM('㈱塩釜:七ヶ浜'!E129)</f>
        <v>23.8586</v>
      </c>
      <c r="F129" s="3">
        <f>SUM('㈱塩釜:七ヶ浜'!F129)</f>
        <v>0.2645</v>
      </c>
      <c r="G129" s="3">
        <f>SUM('㈱塩釜:七ヶ浜'!G129)</f>
        <v>0</v>
      </c>
      <c r="H129" s="3">
        <f>SUM('㈱塩釜:七ヶ浜'!H129)</f>
        <v>0</v>
      </c>
      <c r="I129" s="3">
        <f>SUM('㈱塩釜:七ヶ浜'!I129)</f>
        <v>0</v>
      </c>
      <c r="J129" s="3">
        <f>SUM('㈱塩釜:七ヶ浜'!J129)</f>
        <v>0</v>
      </c>
      <c r="K129" s="3">
        <f>SUM('㈱塩釜:七ヶ浜'!K129)</f>
        <v>0</v>
      </c>
      <c r="L129" s="3">
        <f>SUM('㈱塩釜:七ヶ浜'!L129)</f>
        <v>0.008</v>
      </c>
      <c r="M129" s="3">
        <f>SUM('㈱塩釜:七ヶ浜'!M129)</f>
        <v>0.0288</v>
      </c>
      <c r="N129" s="3">
        <f>SUM('㈱塩釜:七ヶ浜'!N129)</f>
        <v>0.0401</v>
      </c>
      <c r="O129" s="3">
        <f>SUM('㈱塩釜:七ヶ浜'!O129)</f>
        <v>0.22449999999999998</v>
      </c>
      <c r="P129" s="12">
        <f t="shared" si="19"/>
        <v>51.572599999999994</v>
      </c>
    </row>
    <row r="130" spans="1:16" ht="18.75">
      <c r="A130" s="48"/>
      <c r="B130" s="463" t="s">
        <v>140</v>
      </c>
      <c r="C130" s="57" t="s">
        <v>79</v>
      </c>
      <c r="D130" s="1">
        <f>SUM('㈱塩釜:七ヶ浜'!D130)</f>
        <v>0</v>
      </c>
      <c r="E130" s="1">
        <f>SUM('㈱塩釜:七ヶ浜'!E130)</f>
        <v>0</v>
      </c>
      <c r="F130" s="1">
        <f>SUM('㈱塩釜:七ヶ浜'!F130)</f>
        <v>0</v>
      </c>
      <c r="G130" s="1">
        <f>SUM('㈱塩釜:七ヶ浜'!G130)</f>
        <v>0</v>
      </c>
      <c r="H130" s="1">
        <f>SUM('㈱塩釜:七ヶ浜'!H130)</f>
        <v>0</v>
      </c>
      <c r="I130" s="1">
        <f>SUM('㈱塩釜:七ヶ浜'!I130)</f>
        <v>0</v>
      </c>
      <c r="J130" s="1">
        <f>SUM('㈱塩釜:七ヶ浜'!J130)</f>
        <v>0</v>
      </c>
      <c r="K130" s="1">
        <f>SUM('㈱塩釜:七ヶ浜'!K130)</f>
        <v>0</v>
      </c>
      <c r="L130" s="1">
        <f>SUM('㈱塩釜:七ヶ浜'!L130)</f>
        <v>0</v>
      </c>
      <c r="M130" s="1">
        <f>SUM('㈱塩釜:七ヶ浜'!M130)</f>
        <v>0</v>
      </c>
      <c r="N130" s="1">
        <f>SUM('㈱塩釜:七ヶ浜'!N130)</f>
        <v>0</v>
      </c>
      <c r="O130" s="1">
        <f>SUM('㈱塩釜:七ヶ浜'!O130)</f>
        <v>0</v>
      </c>
      <c r="P130" s="7">
        <f t="shared" si="19"/>
        <v>0</v>
      </c>
    </row>
    <row r="131" spans="1:16" ht="18.75">
      <c r="A131" s="48" t="s">
        <v>23</v>
      </c>
      <c r="B131" s="25"/>
      <c r="C131" s="50" t="s">
        <v>18</v>
      </c>
      <c r="D131" s="2">
        <f>SUM('㈱塩釜:七ヶ浜'!D131)</f>
        <v>14253.925000000001</v>
      </c>
      <c r="E131" s="2">
        <f>SUM('㈱塩釜:七ヶ浜'!E131)</f>
        <v>15692.159</v>
      </c>
      <c r="F131" s="2">
        <f>SUM('㈱塩釜:七ヶ浜'!F131)</f>
        <v>93.268</v>
      </c>
      <c r="G131" s="2">
        <f>SUM('㈱塩釜:七ヶ浜'!G131)</f>
        <v>0</v>
      </c>
      <c r="H131" s="2">
        <f>SUM('㈱塩釜:七ヶ浜'!H131)</f>
        <v>0</v>
      </c>
      <c r="I131" s="2">
        <f>SUM('㈱塩釜:七ヶ浜'!I131)</f>
        <v>0</v>
      </c>
      <c r="J131" s="2">
        <f>SUM('㈱塩釜:七ヶ浜'!J131)</f>
        <v>0</v>
      </c>
      <c r="K131" s="2">
        <f>SUM('㈱塩釜:七ヶ浜'!K131)</f>
        <v>9.076</v>
      </c>
      <c r="L131" s="2">
        <f>SUM('㈱塩釜:七ヶ浜'!L131)</f>
        <v>8.82</v>
      </c>
      <c r="M131" s="2">
        <f>SUM('㈱塩釜:七ヶ浜'!M131)</f>
        <v>34.536</v>
      </c>
      <c r="N131" s="2">
        <f>SUM('㈱塩釜:七ヶ浜'!N131)</f>
        <v>19.243</v>
      </c>
      <c r="O131" s="2">
        <f>SUM('㈱塩釜:七ヶ浜'!O131)</f>
        <v>80.83500000000001</v>
      </c>
      <c r="P131" s="8">
        <f t="shared" si="19"/>
        <v>30191.862</v>
      </c>
    </row>
    <row r="132" spans="1:16" ht="18.75">
      <c r="A132" s="48"/>
      <c r="B132" s="58" t="s">
        <v>0</v>
      </c>
      <c r="C132" s="49" t="s">
        <v>16</v>
      </c>
      <c r="D132" s="3">
        <f>+D125+D127+D129</f>
        <v>59.581300000000006</v>
      </c>
      <c r="E132" s="3">
        <f aca="true" t="shared" si="22" ref="E132:O132">+E125+E127+E129</f>
        <v>78.3956</v>
      </c>
      <c r="F132" s="3">
        <f t="shared" si="22"/>
        <v>0.4035</v>
      </c>
      <c r="G132" s="3">
        <f t="shared" si="22"/>
        <v>0</v>
      </c>
      <c r="H132" s="3">
        <f t="shared" si="22"/>
        <v>0</v>
      </c>
      <c r="I132" s="3">
        <f t="shared" si="22"/>
        <v>0</v>
      </c>
      <c r="J132" s="3">
        <f t="shared" si="22"/>
        <v>0</v>
      </c>
      <c r="K132" s="3">
        <f t="shared" si="22"/>
        <v>0</v>
      </c>
      <c r="L132" s="3">
        <f t="shared" si="22"/>
        <v>0.008</v>
      </c>
      <c r="M132" s="3">
        <f t="shared" si="22"/>
        <v>0.0368</v>
      </c>
      <c r="N132" s="3">
        <f t="shared" si="22"/>
        <v>0.042499999999999996</v>
      </c>
      <c r="O132" s="3">
        <f t="shared" si="22"/>
        <v>0.9881</v>
      </c>
      <c r="P132" s="12">
        <f t="shared" si="19"/>
        <v>139.4558</v>
      </c>
    </row>
    <row r="133" spans="1:16" ht="18.75">
      <c r="A133" s="52"/>
      <c r="B133" s="59" t="s">
        <v>141</v>
      </c>
      <c r="C133" s="57" t="s">
        <v>79</v>
      </c>
      <c r="D133" s="1">
        <f>+D130</f>
        <v>0</v>
      </c>
      <c r="E133" s="1">
        <f aca="true" t="shared" si="23" ref="E133:O133">+E130</f>
        <v>0</v>
      </c>
      <c r="F133" s="1">
        <f t="shared" si="23"/>
        <v>0</v>
      </c>
      <c r="G133" s="1">
        <f t="shared" si="23"/>
        <v>0</v>
      </c>
      <c r="H133" s="1">
        <f t="shared" si="23"/>
        <v>0</v>
      </c>
      <c r="I133" s="1">
        <f t="shared" si="23"/>
        <v>0</v>
      </c>
      <c r="J133" s="1">
        <f t="shared" si="23"/>
        <v>0</v>
      </c>
      <c r="K133" s="1">
        <f t="shared" si="23"/>
        <v>0</v>
      </c>
      <c r="L133" s="1">
        <f t="shared" si="23"/>
        <v>0</v>
      </c>
      <c r="M133" s="1">
        <f t="shared" si="23"/>
        <v>0</v>
      </c>
      <c r="N133" s="1">
        <f t="shared" si="23"/>
        <v>0</v>
      </c>
      <c r="O133" s="1">
        <f t="shared" si="23"/>
        <v>0</v>
      </c>
      <c r="P133" s="7">
        <f t="shared" si="19"/>
        <v>0</v>
      </c>
    </row>
    <row r="134" spans="1:16" ht="18.75">
      <c r="A134" s="51"/>
      <c r="B134" s="2"/>
      <c r="C134" s="50" t="s">
        <v>18</v>
      </c>
      <c r="D134" s="2">
        <f>+D126+D128+D131</f>
        <v>20738.217</v>
      </c>
      <c r="E134" s="2">
        <f aca="true" t="shared" si="24" ref="E134:O134">+E126+E128+E131</f>
        <v>24027.703</v>
      </c>
      <c r="F134" s="2">
        <f t="shared" si="24"/>
        <v>117.262</v>
      </c>
      <c r="G134" s="2">
        <f t="shared" si="24"/>
        <v>0</v>
      </c>
      <c r="H134" s="2">
        <f t="shared" si="24"/>
        <v>0</v>
      </c>
      <c r="I134" s="2">
        <f t="shared" si="24"/>
        <v>0</v>
      </c>
      <c r="J134" s="2">
        <f t="shared" si="24"/>
        <v>0</v>
      </c>
      <c r="K134" s="2">
        <f t="shared" si="24"/>
        <v>18.565</v>
      </c>
      <c r="L134" s="2">
        <f t="shared" si="24"/>
        <v>8.82</v>
      </c>
      <c r="M134" s="2">
        <f t="shared" si="24"/>
        <v>44.679</v>
      </c>
      <c r="N134" s="2">
        <f t="shared" si="24"/>
        <v>32.18</v>
      </c>
      <c r="O134" s="2">
        <f t="shared" si="24"/>
        <v>226.03</v>
      </c>
      <c r="P134" s="8">
        <f t="shared" si="19"/>
        <v>45213.456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>D132+D123+D99</f>
        <v>11156.797799999998</v>
      </c>
      <c r="E135" s="220">
        <f aca="true" t="shared" si="25" ref="E135:O135">E132+E123+E99</f>
        <v>7020.971840000001</v>
      </c>
      <c r="F135" s="220">
        <f t="shared" si="25"/>
        <v>260.91849999999994</v>
      </c>
      <c r="G135" s="220">
        <f t="shared" si="25"/>
        <v>220.5998</v>
      </c>
      <c r="H135" s="220">
        <f t="shared" si="25"/>
        <v>2171.942</v>
      </c>
      <c r="I135" s="220">
        <f t="shared" si="25"/>
        <v>2352.08106</v>
      </c>
      <c r="J135" s="220">
        <f t="shared" si="25"/>
        <v>5382.116680000002</v>
      </c>
      <c r="K135" s="220">
        <f t="shared" si="25"/>
        <v>6652.007999999998</v>
      </c>
      <c r="L135" s="220">
        <f t="shared" si="25"/>
        <v>13110.997599999999</v>
      </c>
      <c r="M135" s="220">
        <f t="shared" si="25"/>
        <v>19562.015489999998</v>
      </c>
      <c r="N135" s="220">
        <f t="shared" si="25"/>
        <v>18197.20936</v>
      </c>
      <c r="O135" s="220">
        <f t="shared" si="25"/>
        <v>13520.67566</v>
      </c>
      <c r="P135" s="221">
        <f>SUM(D135:O135)</f>
        <v>99608.33379</v>
      </c>
    </row>
    <row r="136" spans="1:16" s="222" customFormat="1" ht="18.75">
      <c r="A136" s="217"/>
      <c r="B136" s="223" t="s">
        <v>153</v>
      </c>
      <c r="C136" s="224" t="s">
        <v>79</v>
      </c>
      <c r="D136" s="225">
        <f>+D130</f>
        <v>0</v>
      </c>
      <c r="E136" s="225">
        <f aca="true" t="shared" si="26" ref="E136:O136">+E130</f>
        <v>0</v>
      </c>
      <c r="F136" s="225">
        <f t="shared" si="26"/>
        <v>0</v>
      </c>
      <c r="G136" s="225">
        <f t="shared" si="26"/>
        <v>0</v>
      </c>
      <c r="H136" s="225">
        <f t="shared" si="26"/>
        <v>0</v>
      </c>
      <c r="I136" s="225">
        <f t="shared" si="26"/>
        <v>0</v>
      </c>
      <c r="J136" s="225">
        <f t="shared" si="26"/>
        <v>0</v>
      </c>
      <c r="K136" s="225">
        <f t="shared" si="26"/>
        <v>0</v>
      </c>
      <c r="L136" s="225">
        <f t="shared" si="26"/>
        <v>0</v>
      </c>
      <c r="M136" s="225">
        <f t="shared" si="26"/>
        <v>0</v>
      </c>
      <c r="N136" s="225">
        <f t="shared" si="26"/>
        <v>0</v>
      </c>
      <c r="O136" s="225">
        <f t="shared" si="26"/>
        <v>0</v>
      </c>
      <c r="P136" s="226">
        <f>SUM(D136:O136)</f>
        <v>0</v>
      </c>
    </row>
    <row r="137" spans="1:16" s="222" customFormat="1" ht="19.5" thickBot="1">
      <c r="A137" s="227"/>
      <c r="B137" s="228"/>
      <c r="C137" s="229" t="s">
        <v>18</v>
      </c>
      <c r="D137" s="230">
        <f>D134+D124+D100</f>
        <v>2394841.0199999996</v>
      </c>
      <c r="E137" s="230">
        <f aca="true" t="shared" si="27" ref="E137:O137">E134+E124+E100</f>
        <v>1716239.739</v>
      </c>
      <c r="F137" s="230">
        <f t="shared" si="27"/>
        <v>162971.05899999998</v>
      </c>
      <c r="G137" s="230">
        <f t="shared" si="27"/>
        <v>168509.538</v>
      </c>
      <c r="H137" s="230">
        <f t="shared" si="27"/>
        <v>842056.618</v>
      </c>
      <c r="I137" s="230">
        <f t="shared" si="27"/>
        <v>869637.2169999998</v>
      </c>
      <c r="J137" s="230">
        <f t="shared" si="27"/>
        <v>1786782.2589999998</v>
      </c>
      <c r="K137" s="230">
        <f t="shared" si="27"/>
        <v>2702118.671</v>
      </c>
      <c r="L137" s="230">
        <f t="shared" si="27"/>
        <v>3232718.766</v>
      </c>
      <c r="M137" s="230">
        <f t="shared" si="27"/>
        <v>5092578.717000001</v>
      </c>
      <c r="N137" s="230">
        <f t="shared" si="27"/>
        <v>4412893.748000001</v>
      </c>
      <c r="O137" s="230">
        <f t="shared" si="27"/>
        <v>2518978.395</v>
      </c>
      <c r="P137" s="231">
        <f>SUM(D137:O137)</f>
        <v>25900325.746999998</v>
      </c>
    </row>
    <row r="138" spans="15:16" ht="18.75">
      <c r="O138" s="484" t="s">
        <v>92</v>
      </c>
      <c r="P138" s="484"/>
    </row>
  </sheetData>
  <sheetProtection/>
  <mergeCells count="55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9:B110"/>
    <mergeCell ref="B111:B112"/>
    <mergeCell ref="A97:B98"/>
    <mergeCell ref="A99:B100"/>
    <mergeCell ref="B101:B102"/>
    <mergeCell ref="B103:B104"/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05">
      <selection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10" customWidth="1"/>
  </cols>
  <sheetData>
    <row r="1" ht="18.75">
      <c r="B1" s="38" t="s">
        <v>0</v>
      </c>
    </row>
    <row r="2" spans="1:16" ht="19.5" thickBot="1">
      <c r="A2" s="11" t="s">
        <v>87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8" t="s">
        <v>0</v>
      </c>
      <c r="B4" s="471" t="s">
        <v>15</v>
      </c>
      <c r="C4" s="57" t="s">
        <v>16</v>
      </c>
      <c r="D4" s="20">
        <f>SUM('㈱塩釜:機船'!D4)</f>
        <v>0</v>
      </c>
      <c r="E4" s="20">
        <f>SUM('㈱塩釜:機船'!E4)</f>
        <v>0</v>
      </c>
      <c r="F4" s="20">
        <f>SUM('㈱塩釜:機船'!F4)</f>
        <v>0</v>
      </c>
      <c r="G4" s="20">
        <f>SUM('㈱塩釜:機船'!G4)</f>
        <v>0</v>
      </c>
      <c r="H4" s="20">
        <f>SUM('㈱塩釜:機船'!H4)</f>
        <v>0.012</v>
      </c>
      <c r="I4" s="20">
        <f>SUM('㈱塩釜:機船'!I4)</f>
        <v>0.005</v>
      </c>
      <c r="J4" s="20">
        <f>SUM('㈱塩釜:機船'!J4)</f>
        <v>0.681</v>
      </c>
      <c r="K4" s="20">
        <f>SUM('㈱塩釜:機船'!K4)</f>
        <v>0.508</v>
      </c>
      <c r="L4" s="20">
        <f>SUM('㈱塩釜:機船'!L4)</f>
        <v>0</v>
      </c>
      <c r="M4" s="20">
        <f>SUM('㈱塩釜:機船'!M4)</f>
        <v>0.055</v>
      </c>
      <c r="N4" s="20">
        <f>SUM('㈱塩釜:機船'!N4)</f>
        <v>0.005</v>
      </c>
      <c r="O4" s="20">
        <f>SUM('㈱塩釜:機船'!O4)</f>
        <v>0.03</v>
      </c>
      <c r="P4" s="7">
        <f aca="true" t="shared" si="0" ref="P4:P67">SUM(D4:O4)</f>
        <v>1.2959999999999998</v>
      </c>
    </row>
    <row r="5" spans="1:16" ht="18.75">
      <c r="A5" s="48" t="s">
        <v>17</v>
      </c>
      <c r="B5" s="472"/>
      <c r="C5" s="50" t="s">
        <v>18</v>
      </c>
      <c r="D5" s="25">
        <f>SUM('㈱塩釜:機船'!D5)</f>
        <v>0</v>
      </c>
      <c r="E5" s="25">
        <f>SUM('㈱塩釜:機船'!E5)</f>
        <v>0</v>
      </c>
      <c r="F5" s="25">
        <f>SUM('㈱塩釜:機船'!F5)</f>
        <v>0</v>
      </c>
      <c r="G5" s="25">
        <f>SUM('㈱塩釜:機船'!G5)</f>
        <v>0</v>
      </c>
      <c r="H5" s="25">
        <f>SUM('㈱塩釜:機船'!H5)</f>
        <v>2.52</v>
      </c>
      <c r="I5" s="25">
        <f>SUM('㈱塩釜:機船'!I5)</f>
        <v>2.625</v>
      </c>
      <c r="J5" s="25">
        <f>SUM('㈱塩釜:機船'!J5)</f>
        <v>169.05</v>
      </c>
      <c r="K5" s="25">
        <f>SUM('㈱塩釜:機船'!K5)</f>
        <v>157.185</v>
      </c>
      <c r="L5" s="25">
        <f>SUM('㈱塩釜:機船'!L5)</f>
        <v>0</v>
      </c>
      <c r="M5" s="25">
        <f>SUM('㈱塩釜:機船'!M5)</f>
        <v>25.095</v>
      </c>
      <c r="N5" s="25">
        <f>SUM('㈱塩釜:機船'!N5)</f>
        <v>1.575</v>
      </c>
      <c r="O5" s="25">
        <f>SUM('㈱塩釜:機船'!O5)</f>
        <v>5.775</v>
      </c>
      <c r="P5" s="16">
        <f>SUM(D5:O5)</f>
        <v>363.825</v>
      </c>
    </row>
    <row r="6" spans="1:16" ht="18.75">
      <c r="A6" s="48" t="s">
        <v>19</v>
      </c>
      <c r="B6" s="49" t="s">
        <v>20</v>
      </c>
      <c r="C6" s="57" t="s">
        <v>16</v>
      </c>
      <c r="D6" s="26">
        <f>SUM('㈱塩釜:機船'!D6)</f>
        <v>0.318</v>
      </c>
      <c r="E6" s="26">
        <f>SUM('㈱塩釜:機船'!E6)</f>
        <v>0.461</v>
      </c>
      <c r="F6" s="26">
        <f>SUM('㈱塩釜:機船'!F6)</f>
        <v>0.134</v>
      </c>
      <c r="G6" s="26">
        <f>SUM('㈱塩釜:機船'!G6)</f>
        <v>0.088</v>
      </c>
      <c r="H6" s="26">
        <f>SUM('㈱塩釜:機船'!H6)</f>
        <v>0.012</v>
      </c>
      <c r="I6" s="26">
        <f>SUM('㈱塩釜:機船'!I6)</f>
        <v>0.214</v>
      </c>
      <c r="J6" s="26">
        <f>SUM('㈱塩釜:機船'!J6)</f>
        <v>0.596</v>
      </c>
      <c r="K6" s="26">
        <f>SUM('㈱塩釜:機船'!K6)</f>
        <v>23.6678</v>
      </c>
      <c r="L6" s="26">
        <f>SUM('㈱塩釜:機船'!L6)</f>
        <v>17.6005</v>
      </c>
      <c r="M6" s="26">
        <f>SUM('㈱塩釜:機船'!M6)</f>
        <v>21.0008</v>
      </c>
      <c r="N6" s="26">
        <f>SUM('㈱塩釜:機船'!N6)</f>
        <v>27.0608</v>
      </c>
      <c r="O6" s="26">
        <f>SUM('㈱塩釜:機船'!O6)</f>
        <v>0.056</v>
      </c>
      <c r="P6" s="7">
        <f t="shared" si="0"/>
        <v>91.2089</v>
      </c>
    </row>
    <row r="7" spans="1:16" ht="18.75">
      <c r="A7" s="48" t="s">
        <v>21</v>
      </c>
      <c r="B7" s="50" t="s">
        <v>100</v>
      </c>
      <c r="C7" s="50" t="s">
        <v>18</v>
      </c>
      <c r="D7" s="25">
        <f>SUM('㈱塩釜:機船'!D7)</f>
        <v>156.555</v>
      </c>
      <c r="E7" s="25">
        <f>SUM('㈱塩釜:機船'!E7)</f>
        <v>220.87</v>
      </c>
      <c r="F7" s="25">
        <f>SUM('㈱塩釜:機船'!F7)</f>
        <v>69.405</v>
      </c>
      <c r="G7" s="25">
        <f>SUM('㈱塩釜:機船'!G7)</f>
        <v>46.935</v>
      </c>
      <c r="H7" s="25">
        <f>SUM('㈱塩釜:機船'!H7)</f>
        <v>5.04</v>
      </c>
      <c r="I7" s="25">
        <f>SUM('㈱塩釜:機船'!I7)</f>
        <v>122.85</v>
      </c>
      <c r="J7" s="25">
        <f>SUM('㈱塩釜:機船'!J7)</f>
        <v>285.285</v>
      </c>
      <c r="K7" s="25">
        <f>SUM('㈱塩釜:機船'!K7)</f>
        <v>1375.444</v>
      </c>
      <c r="L7" s="25">
        <f>SUM('㈱塩釜:機船'!L7)</f>
        <v>792.566</v>
      </c>
      <c r="M7" s="25">
        <f>SUM('㈱塩釜:機船'!M7)</f>
        <v>787.553</v>
      </c>
      <c r="N7" s="25">
        <f>SUM('㈱塩釜:機船'!N7)</f>
        <v>1304.604</v>
      </c>
      <c r="O7" s="25">
        <f>SUM('㈱塩釜:機船'!O7)</f>
        <v>27.93</v>
      </c>
      <c r="P7" s="8">
        <f>SUM(D7:O7)</f>
        <v>5195.037</v>
      </c>
    </row>
    <row r="8" spans="1:16" ht="18.75">
      <c r="A8" s="48" t="s">
        <v>23</v>
      </c>
      <c r="B8" s="469" t="s">
        <v>24</v>
      </c>
      <c r="C8" s="57" t="s">
        <v>16</v>
      </c>
      <c r="D8" s="26">
        <f>+D4+D6</f>
        <v>0.318</v>
      </c>
      <c r="E8" s="26">
        <f aca="true" t="shared" si="1" ref="E8:O8">+E4+E6</f>
        <v>0.461</v>
      </c>
      <c r="F8" s="26">
        <f t="shared" si="1"/>
        <v>0.134</v>
      </c>
      <c r="G8" s="26">
        <f t="shared" si="1"/>
        <v>0.088</v>
      </c>
      <c r="H8" s="26">
        <f t="shared" si="1"/>
        <v>0.024</v>
      </c>
      <c r="I8" s="26">
        <f t="shared" si="1"/>
        <v>0.219</v>
      </c>
      <c r="J8" s="26">
        <f t="shared" si="1"/>
        <v>1.2770000000000001</v>
      </c>
      <c r="K8" s="26">
        <f t="shared" si="1"/>
        <v>24.1758</v>
      </c>
      <c r="L8" s="26">
        <f t="shared" si="1"/>
        <v>17.6005</v>
      </c>
      <c r="M8" s="26">
        <f t="shared" si="1"/>
        <v>21.0558</v>
      </c>
      <c r="N8" s="26">
        <f t="shared" si="1"/>
        <v>27.0658</v>
      </c>
      <c r="O8" s="26">
        <f t="shared" si="1"/>
        <v>0.086</v>
      </c>
      <c r="P8" s="7">
        <f t="shared" si="0"/>
        <v>92.50489999999999</v>
      </c>
    </row>
    <row r="9" spans="1:16" ht="18.75">
      <c r="A9" s="51"/>
      <c r="B9" s="470"/>
      <c r="C9" s="50" t="s">
        <v>18</v>
      </c>
      <c r="D9" s="25">
        <f>+D5+D7</f>
        <v>156.555</v>
      </c>
      <c r="E9" s="25">
        <f aca="true" t="shared" si="2" ref="E9:O9">+E5+E7</f>
        <v>220.87</v>
      </c>
      <c r="F9" s="25">
        <f t="shared" si="2"/>
        <v>69.405</v>
      </c>
      <c r="G9" s="25">
        <f t="shared" si="2"/>
        <v>46.935</v>
      </c>
      <c r="H9" s="25">
        <f t="shared" si="2"/>
        <v>7.5600000000000005</v>
      </c>
      <c r="I9" s="25">
        <f t="shared" si="2"/>
        <v>125.475</v>
      </c>
      <c r="J9" s="25">
        <f t="shared" si="2"/>
        <v>454.33500000000004</v>
      </c>
      <c r="K9" s="25">
        <f t="shared" si="2"/>
        <v>1532.629</v>
      </c>
      <c r="L9" s="25">
        <f t="shared" si="2"/>
        <v>792.566</v>
      </c>
      <c r="M9" s="25">
        <f t="shared" si="2"/>
        <v>812.648</v>
      </c>
      <c r="N9" s="25">
        <f t="shared" si="2"/>
        <v>1306.179</v>
      </c>
      <c r="O9" s="25">
        <f t="shared" si="2"/>
        <v>33.705</v>
      </c>
      <c r="P9" s="8">
        <f t="shared" si="0"/>
        <v>5558.862</v>
      </c>
    </row>
    <row r="10" spans="1:16" ht="18.75">
      <c r="A10" s="465" t="s">
        <v>25</v>
      </c>
      <c r="B10" s="466"/>
      <c r="C10" s="57" t="s">
        <v>16</v>
      </c>
      <c r="D10" s="26">
        <f>SUM('㈱塩釜:機船'!D10)</f>
        <v>0.357</v>
      </c>
      <c r="E10" s="26">
        <f>SUM('㈱塩釜:機船'!E10)</f>
        <v>0.9512</v>
      </c>
      <c r="F10" s="26">
        <f>SUM('㈱塩釜:機船'!F10)</f>
        <v>0.2838</v>
      </c>
      <c r="G10" s="26">
        <f>SUM('㈱塩釜:機船'!G10)</f>
        <v>2.3958</v>
      </c>
      <c r="H10" s="26">
        <f>SUM('㈱塩釜:機船'!H10)</f>
        <v>40.333</v>
      </c>
      <c r="I10" s="26">
        <f>SUM('㈱塩釜:機船'!I10)</f>
        <v>82.75059999999999</v>
      </c>
      <c r="J10" s="26">
        <f>SUM('㈱塩釜:機船'!J10)</f>
        <v>848.6750999999999</v>
      </c>
      <c r="K10" s="26">
        <f>SUM('㈱塩釜:機船'!K10)</f>
        <v>368.684</v>
      </c>
      <c r="L10" s="26">
        <f>SUM('㈱塩釜:機船'!L10)</f>
        <v>22.354000000000003</v>
      </c>
      <c r="M10" s="26">
        <f>SUM('㈱塩釜:機船'!M10)</f>
        <v>13.426200000000001</v>
      </c>
      <c r="N10" s="26">
        <f>SUM('㈱塩釜:機船'!N10)</f>
        <v>3.4131</v>
      </c>
      <c r="O10" s="26">
        <f>SUM('㈱塩釜:機船'!O10)</f>
        <v>0.2122</v>
      </c>
      <c r="P10" s="7">
        <f>SUM(D10:O10)</f>
        <v>1383.836</v>
      </c>
    </row>
    <row r="11" spans="1:16" ht="18.75">
      <c r="A11" s="467"/>
      <c r="B11" s="468"/>
      <c r="C11" s="50" t="s">
        <v>18</v>
      </c>
      <c r="D11" s="25">
        <f>SUM('㈱塩釜:機船'!D11)</f>
        <v>7.067</v>
      </c>
      <c r="E11" s="25">
        <f>SUM('㈱塩釜:機船'!E11)</f>
        <v>349.771</v>
      </c>
      <c r="F11" s="25">
        <f>SUM('㈱塩釜:機船'!F11)</f>
        <v>171.426</v>
      </c>
      <c r="G11" s="25">
        <f>SUM('㈱塩釜:機船'!G11)</f>
        <v>889.047</v>
      </c>
      <c r="H11" s="25">
        <f>SUM('㈱塩釜:機船'!H11)</f>
        <v>19191.347</v>
      </c>
      <c r="I11" s="25">
        <f>SUM('㈱塩釜:機船'!I11)</f>
        <v>32470.380999999998</v>
      </c>
      <c r="J11" s="25">
        <f>SUM('㈱塩釜:機船'!J11)</f>
        <v>162265.339</v>
      </c>
      <c r="K11" s="25">
        <f>SUM('㈱塩釜:機船'!K11)</f>
        <v>71693.042</v>
      </c>
      <c r="L11" s="25">
        <f>SUM('㈱塩釜:機船'!L11)</f>
        <v>5978.285</v>
      </c>
      <c r="M11" s="25">
        <f>SUM('㈱塩釜:機船'!M11)</f>
        <v>4736.1</v>
      </c>
      <c r="N11" s="25">
        <f>SUM('㈱塩釜:機船'!N11)</f>
        <v>2111.9583000000002</v>
      </c>
      <c r="O11" s="25">
        <f>SUM('㈱塩釜:機船'!O11)</f>
        <v>6.31</v>
      </c>
      <c r="P11" s="8">
        <f t="shared" si="0"/>
        <v>299870.0733</v>
      </c>
    </row>
    <row r="12" spans="1:16" ht="18.75">
      <c r="A12" s="52"/>
      <c r="B12" s="471" t="s">
        <v>143</v>
      </c>
      <c r="C12" s="57" t="s">
        <v>16</v>
      </c>
      <c r="D12" s="26">
        <f>SUM('㈱塩釜:機船'!D12)</f>
        <v>10.4518</v>
      </c>
      <c r="E12" s="26">
        <f>SUM('㈱塩釜:機船'!E12)</f>
        <v>8.6777</v>
      </c>
      <c r="F12" s="26">
        <f>SUM('㈱塩釜:機船'!F12)</f>
        <v>4.4966</v>
      </c>
      <c r="G12" s="26">
        <f>SUM('㈱塩釜:機船'!G12)</f>
        <v>6.568099999999999</v>
      </c>
      <c r="H12" s="26">
        <f>SUM('㈱塩釜:機船'!H12)</f>
        <v>10.6345</v>
      </c>
      <c r="I12" s="26">
        <f>SUM('㈱塩釜:機船'!I12)</f>
        <v>19.8342</v>
      </c>
      <c r="J12" s="26">
        <f>SUM('㈱塩釜:機船'!J12)</f>
        <v>11.2083</v>
      </c>
      <c r="K12" s="26">
        <f>SUM('㈱塩釜:機船'!K12)</f>
        <v>279.1666</v>
      </c>
      <c r="L12" s="26">
        <f>SUM('㈱塩釜:機船'!L12)</f>
        <v>7.989000000000001</v>
      </c>
      <c r="M12" s="26">
        <f>SUM('㈱塩釜:機船'!M12)</f>
        <v>6.0269</v>
      </c>
      <c r="N12" s="26">
        <f>SUM('㈱塩釜:機船'!N12)</f>
        <v>4.7031</v>
      </c>
      <c r="O12" s="26">
        <f>SUM('㈱塩釜:機船'!O12)</f>
        <v>13.7772</v>
      </c>
      <c r="P12" s="7">
        <f t="shared" si="0"/>
        <v>383.534</v>
      </c>
    </row>
    <row r="13" spans="1:16" ht="18.75">
      <c r="A13" s="47" t="s">
        <v>0</v>
      </c>
      <c r="B13" s="472"/>
      <c r="C13" s="50" t="s">
        <v>18</v>
      </c>
      <c r="D13" s="25">
        <f>SUM('㈱塩釜:機船'!D13)</f>
        <v>28651.241</v>
      </c>
      <c r="E13" s="25">
        <f>SUM('㈱塩釜:機船'!E13)</f>
        <v>25111.065000000002</v>
      </c>
      <c r="F13" s="25">
        <f>SUM('㈱塩釜:機船'!F13)</f>
        <v>13633.956000000002</v>
      </c>
      <c r="G13" s="25">
        <f>SUM('㈱塩釜:機船'!G13)</f>
        <v>21572.08</v>
      </c>
      <c r="H13" s="25">
        <f>SUM('㈱塩釜:機船'!H13)</f>
        <v>32449.041</v>
      </c>
      <c r="I13" s="25">
        <f>SUM('㈱塩釜:機船'!I13)</f>
        <v>42443.831000000006</v>
      </c>
      <c r="J13" s="25">
        <f>SUM('㈱塩釜:機船'!J13)</f>
        <v>31287.017</v>
      </c>
      <c r="K13" s="25">
        <f>SUM('㈱塩釜:機船'!K13)</f>
        <v>470583.50499999995</v>
      </c>
      <c r="L13" s="25">
        <f>SUM('㈱塩釜:機船'!L13)</f>
        <v>15967.749</v>
      </c>
      <c r="M13" s="25">
        <f>SUM('㈱塩釜:機船'!M13)</f>
        <v>18316.888</v>
      </c>
      <c r="N13" s="25">
        <f>SUM('㈱塩釜:機船'!N13)</f>
        <v>16759.83</v>
      </c>
      <c r="O13" s="25">
        <f>SUM('㈱塩釜:機船'!O13)</f>
        <v>51649.584</v>
      </c>
      <c r="P13" s="8">
        <f t="shared" si="0"/>
        <v>768425.7869999999</v>
      </c>
    </row>
    <row r="14" spans="1:16" ht="18.75">
      <c r="A14" s="48" t="s">
        <v>27</v>
      </c>
      <c r="B14" s="471" t="s">
        <v>28</v>
      </c>
      <c r="C14" s="57" t="s">
        <v>16</v>
      </c>
      <c r="D14" s="26">
        <f>SUM('㈱塩釜:機船'!D14)</f>
        <v>2.3357</v>
      </c>
      <c r="E14" s="26">
        <f>SUM('㈱塩釜:機船'!E14)</f>
        <v>4.459</v>
      </c>
      <c r="F14" s="26">
        <f>SUM('㈱塩釜:機船'!F14)</f>
        <v>0.5312</v>
      </c>
      <c r="G14" s="26">
        <f>SUM('㈱塩釜:機船'!G14)</f>
        <v>14.129</v>
      </c>
      <c r="H14" s="26">
        <f>SUM('㈱塩釜:機船'!H14)</f>
        <v>5.4922</v>
      </c>
      <c r="I14" s="26">
        <f>SUM('㈱塩釜:機船'!I14)</f>
        <v>2.8998</v>
      </c>
      <c r="J14" s="26">
        <f>SUM('㈱塩釜:機船'!J14)</f>
        <v>9.3371</v>
      </c>
      <c r="K14" s="26">
        <f>SUM('㈱塩釜:機船'!K14)</f>
        <v>9.115699999999999</v>
      </c>
      <c r="L14" s="26">
        <f>SUM('㈱塩釜:機船'!L14)</f>
        <v>0.2916</v>
      </c>
      <c r="M14" s="26">
        <f>SUM('㈱塩釜:機船'!M14)</f>
        <v>2.6826999999999996</v>
      </c>
      <c r="N14" s="26">
        <f>SUM('㈱塩釜:機船'!N14)</f>
        <v>1.9048</v>
      </c>
      <c r="O14" s="26">
        <f>SUM('㈱塩釜:機船'!O14)</f>
        <v>1.3333</v>
      </c>
      <c r="P14" s="7">
        <f t="shared" si="0"/>
        <v>54.5121</v>
      </c>
    </row>
    <row r="15" spans="1:16" ht="18.75">
      <c r="A15" s="48" t="s">
        <v>0</v>
      </c>
      <c r="B15" s="472"/>
      <c r="C15" s="50" t="s">
        <v>18</v>
      </c>
      <c r="D15" s="25">
        <f>SUM('㈱塩釜:機船'!D15)</f>
        <v>603.215</v>
      </c>
      <c r="E15" s="25">
        <f>SUM('㈱塩釜:機船'!E15)</f>
        <v>1622.746</v>
      </c>
      <c r="F15" s="25">
        <f>SUM('㈱塩釜:機船'!F15)</f>
        <v>382.456</v>
      </c>
      <c r="G15" s="25">
        <f>SUM('㈱塩釜:機船'!G15)</f>
        <v>8156.654</v>
      </c>
      <c r="H15" s="25">
        <f>SUM('㈱塩釜:機船'!H15)</f>
        <v>2237.999</v>
      </c>
      <c r="I15" s="25">
        <f>SUM('㈱塩釜:機船'!I15)</f>
        <v>1417.654</v>
      </c>
      <c r="J15" s="25">
        <f>SUM('㈱塩釜:機船'!J15)</f>
        <v>1726.374</v>
      </c>
      <c r="K15" s="25">
        <f>SUM('㈱塩釜:機船'!K15)</f>
        <v>3695.3849999999998</v>
      </c>
      <c r="L15" s="25">
        <f>SUM('㈱塩釜:機船'!L15)</f>
        <v>61.248000000000005</v>
      </c>
      <c r="M15" s="25">
        <f>SUM('㈱塩釜:機船'!M15)</f>
        <v>1210.1000000000001</v>
      </c>
      <c r="N15" s="25">
        <f>SUM('㈱塩釜:機船'!N15)</f>
        <v>519.23185</v>
      </c>
      <c r="O15" s="25">
        <f>SUM('㈱塩釜:機船'!O15)</f>
        <v>262.908</v>
      </c>
      <c r="P15" s="8">
        <f t="shared" si="0"/>
        <v>21895.970849999998</v>
      </c>
    </row>
    <row r="16" spans="1:16" ht="18.75">
      <c r="A16" s="48" t="s">
        <v>29</v>
      </c>
      <c r="B16" s="471" t="s">
        <v>30</v>
      </c>
      <c r="C16" s="57" t="s">
        <v>16</v>
      </c>
      <c r="D16" s="26">
        <f>SUM('㈱塩釜:機船'!D16)</f>
        <v>109.6416</v>
      </c>
      <c r="E16" s="26">
        <f>SUM('㈱塩釜:機船'!E16)</f>
        <v>85.8082</v>
      </c>
      <c r="F16" s="26">
        <f>SUM('㈱塩釜:機船'!F16)</f>
        <v>32.4944</v>
      </c>
      <c r="G16" s="26">
        <f>SUM('㈱塩釜:機船'!G16)</f>
        <v>42.9278</v>
      </c>
      <c r="H16" s="26">
        <f>SUM('㈱塩釜:機船'!H16)</f>
        <v>73.3697</v>
      </c>
      <c r="I16" s="26">
        <f>SUM('㈱塩釜:機船'!I16)</f>
        <v>80.9833</v>
      </c>
      <c r="J16" s="26">
        <f>SUM('㈱塩釜:機船'!J16)</f>
        <v>149.4288</v>
      </c>
      <c r="K16" s="26">
        <f>SUM('㈱塩釜:機船'!K16)</f>
        <v>149.832</v>
      </c>
      <c r="L16" s="26">
        <f>SUM('㈱塩釜:機船'!L16)</f>
        <v>325.15639999999996</v>
      </c>
      <c r="M16" s="26">
        <f>SUM('㈱塩釜:機船'!M16)</f>
        <v>791.393</v>
      </c>
      <c r="N16" s="26">
        <f>SUM('㈱塩釜:機船'!N16)</f>
        <v>553.4938</v>
      </c>
      <c r="O16" s="26">
        <f>SUM('㈱塩釜:機船'!O16)</f>
        <v>296.822</v>
      </c>
      <c r="P16" s="7">
        <f t="shared" si="0"/>
        <v>2691.3509999999997</v>
      </c>
    </row>
    <row r="17" spans="1:16" ht="18.75">
      <c r="A17" s="48"/>
      <c r="B17" s="472"/>
      <c r="C17" s="50" t="s">
        <v>18</v>
      </c>
      <c r="D17" s="25">
        <f>SUM('㈱塩釜:機船'!D17)</f>
        <v>124732.17300000001</v>
      </c>
      <c r="E17" s="25">
        <f>SUM('㈱塩釜:機船'!E17)</f>
        <v>99835.848</v>
      </c>
      <c r="F17" s="25">
        <f>SUM('㈱塩釜:機船'!F17)</f>
        <v>34889.253</v>
      </c>
      <c r="G17" s="25">
        <f>SUM('㈱塩釜:機船'!G17)</f>
        <v>46773.630999999994</v>
      </c>
      <c r="H17" s="25">
        <f>SUM('㈱塩釜:機船'!H17)</f>
        <v>68697.325</v>
      </c>
      <c r="I17" s="25">
        <f>SUM('㈱塩釜:機船'!I17)</f>
        <v>74392.225</v>
      </c>
      <c r="J17" s="25">
        <f>SUM('㈱塩釜:機船'!J17)</f>
        <v>114085.669</v>
      </c>
      <c r="K17" s="25">
        <f>SUM('㈱塩釜:機船'!K17)</f>
        <v>213171.598</v>
      </c>
      <c r="L17" s="25">
        <f>SUM('㈱塩釜:機船'!L17)</f>
        <v>486320.966</v>
      </c>
      <c r="M17" s="25">
        <f>SUM('㈱塩釜:機船'!M17)</f>
        <v>1020358.662</v>
      </c>
      <c r="N17" s="25">
        <f>SUM('㈱塩釜:機船'!N17)</f>
        <v>733201.1665</v>
      </c>
      <c r="O17" s="25">
        <f>SUM('㈱塩釜:機船'!O17)</f>
        <v>446522.64</v>
      </c>
      <c r="P17" s="8">
        <f t="shared" si="0"/>
        <v>3462981.1565</v>
      </c>
    </row>
    <row r="18" spans="1:16" ht="18.75">
      <c r="A18" s="48" t="s">
        <v>31</v>
      </c>
      <c r="B18" s="49" t="s">
        <v>104</v>
      </c>
      <c r="C18" s="57" t="s">
        <v>16</v>
      </c>
      <c r="D18" s="26">
        <f>SUM('㈱塩釜:機船'!D18)</f>
        <v>34.2462</v>
      </c>
      <c r="E18" s="26">
        <f>SUM('㈱塩釜:機船'!E18)</f>
        <v>18.769399999999997</v>
      </c>
      <c r="F18" s="26">
        <f>SUM('㈱塩釜:機船'!F18)</f>
        <v>20.625999999999998</v>
      </c>
      <c r="G18" s="26">
        <f>SUM('㈱塩釜:機船'!G18)</f>
        <v>20.2054</v>
      </c>
      <c r="H18" s="26">
        <f>SUM('㈱塩釜:機船'!H18)</f>
        <v>16.0263</v>
      </c>
      <c r="I18" s="26">
        <f>SUM('㈱塩釜:機船'!I18)</f>
        <v>23.5786</v>
      </c>
      <c r="J18" s="26">
        <f>SUM('㈱塩釜:機船'!J18)</f>
        <v>268.337</v>
      </c>
      <c r="K18" s="26">
        <f>SUM('㈱塩釜:機船'!K18)</f>
        <v>257.2002</v>
      </c>
      <c r="L18" s="26">
        <f>SUM('㈱塩釜:機船'!L18)</f>
        <v>58.42960000000001</v>
      </c>
      <c r="M18" s="26">
        <f>SUM('㈱塩釜:機船'!M18)</f>
        <v>31.7866</v>
      </c>
      <c r="N18" s="26">
        <f>SUM('㈱塩釜:機船'!N18)</f>
        <v>7.5446</v>
      </c>
      <c r="O18" s="26">
        <f>SUM('㈱塩釜:機船'!O18)</f>
        <v>4.6806</v>
      </c>
      <c r="P18" s="7">
        <f t="shared" si="0"/>
        <v>761.4305</v>
      </c>
    </row>
    <row r="19" spans="1:16" ht="18.75">
      <c r="A19" s="48"/>
      <c r="B19" s="50" t="s">
        <v>105</v>
      </c>
      <c r="C19" s="50" t="s">
        <v>18</v>
      </c>
      <c r="D19" s="25">
        <f>SUM('㈱塩釜:機船'!D19)</f>
        <v>23878.403</v>
      </c>
      <c r="E19" s="25">
        <f>SUM('㈱塩釜:機船'!E19)</f>
        <v>16775.951</v>
      </c>
      <c r="F19" s="25">
        <f>SUM('㈱塩釜:機船'!F19)</f>
        <v>15457.876</v>
      </c>
      <c r="G19" s="25">
        <f>SUM('㈱塩釜:機船'!G19)</f>
        <v>15282.044999999998</v>
      </c>
      <c r="H19" s="25">
        <f>SUM('㈱塩釜:機船'!H19)</f>
        <v>9693.064999999999</v>
      </c>
      <c r="I19" s="25">
        <f>SUM('㈱塩釜:機船'!I19)</f>
        <v>10840.789</v>
      </c>
      <c r="J19" s="25">
        <f>SUM('㈱塩釜:機船'!J19)</f>
        <v>115691.24399999999</v>
      </c>
      <c r="K19" s="25">
        <f>SUM('㈱塩釜:機船'!K19)</f>
        <v>154607.97199999998</v>
      </c>
      <c r="L19" s="25">
        <f>SUM('㈱塩釜:機船'!L19)</f>
        <v>36618.469</v>
      </c>
      <c r="M19" s="25">
        <f>SUM('㈱塩釜:機船'!M19)</f>
        <v>37899.704</v>
      </c>
      <c r="N19" s="25">
        <f>SUM('㈱塩釜:機船'!N19)</f>
        <v>9330.486799999999</v>
      </c>
      <c r="O19" s="25">
        <f>SUM('㈱塩釜:機船'!O19)</f>
        <v>6257.019</v>
      </c>
      <c r="P19" s="8">
        <f t="shared" si="0"/>
        <v>452333.02379999997</v>
      </c>
    </row>
    <row r="20" spans="1:16" ht="18.75">
      <c r="A20" s="48" t="s">
        <v>23</v>
      </c>
      <c r="B20" s="471" t="s">
        <v>32</v>
      </c>
      <c r="C20" s="57" t="s">
        <v>16</v>
      </c>
      <c r="D20" s="26">
        <f>SUM('㈱塩釜:機船'!D20)</f>
        <v>485.64140000000003</v>
      </c>
      <c r="E20" s="26">
        <f>SUM('㈱塩釜:機船'!E20)</f>
        <v>471.11580000000004</v>
      </c>
      <c r="F20" s="26">
        <f>SUM('㈱塩釜:機船'!F20)</f>
        <v>152.2166</v>
      </c>
      <c r="G20" s="26">
        <f>SUM('㈱塩釜:機船'!G20)</f>
        <v>98.1621</v>
      </c>
      <c r="H20" s="26">
        <f>SUM('㈱塩釜:機船'!H20)</f>
        <v>224.2982</v>
      </c>
      <c r="I20" s="26">
        <f>SUM('㈱塩釜:機船'!I20)</f>
        <v>179.6248</v>
      </c>
      <c r="J20" s="26">
        <f>SUM('㈱塩釜:機船'!J20)</f>
        <v>176.9558</v>
      </c>
      <c r="K20" s="26">
        <f>SUM('㈱塩釜:機船'!K20)</f>
        <v>72.4486</v>
      </c>
      <c r="L20" s="26">
        <f>SUM('㈱塩釜:機船'!L20)</f>
        <v>23.7468</v>
      </c>
      <c r="M20" s="26">
        <f>SUM('㈱塩釜:機船'!M20)</f>
        <v>89.0486</v>
      </c>
      <c r="N20" s="26">
        <f>SUM('㈱塩釜:機船'!N20)</f>
        <v>286.5339</v>
      </c>
      <c r="O20" s="26">
        <f>SUM('㈱塩釜:機船'!O20)</f>
        <v>724.4424</v>
      </c>
      <c r="P20" s="7">
        <f t="shared" si="0"/>
        <v>2984.2349999999997</v>
      </c>
    </row>
    <row r="21" spans="1:16" ht="18.75">
      <c r="A21" s="48"/>
      <c r="B21" s="472"/>
      <c r="C21" s="50" t="s">
        <v>18</v>
      </c>
      <c r="D21" s="25">
        <f>SUM('㈱塩釜:機船'!D21)</f>
        <v>227023.932</v>
      </c>
      <c r="E21" s="25">
        <f>SUM('㈱塩釜:機船'!E21)</f>
        <v>173221.823</v>
      </c>
      <c r="F21" s="25">
        <f>SUM('㈱塩釜:機船'!F21)</f>
        <v>69507.663</v>
      </c>
      <c r="G21" s="25">
        <f>SUM('㈱塩釜:機船'!G21)</f>
        <v>55901.507</v>
      </c>
      <c r="H21" s="25">
        <f>SUM('㈱塩釜:機船'!H21)</f>
        <v>73021.667</v>
      </c>
      <c r="I21" s="25">
        <f>SUM('㈱塩釜:機船'!I21)</f>
        <v>49597.518</v>
      </c>
      <c r="J21" s="25">
        <f>SUM('㈱塩釜:機船'!J21)</f>
        <v>42300.453</v>
      </c>
      <c r="K21" s="25">
        <f>SUM('㈱塩釜:機船'!K21)</f>
        <v>21649.273</v>
      </c>
      <c r="L21" s="25">
        <f>SUM('㈱塩釜:機船'!L21)</f>
        <v>7814.545</v>
      </c>
      <c r="M21" s="25">
        <f>SUM('㈱塩釜:機船'!M21)</f>
        <v>43753.893</v>
      </c>
      <c r="N21" s="25">
        <f>SUM('㈱塩釜:機船'!N21)</f>
        <v>103116.1641</v>
      </c>
      <c r="O21" s="25">
        <f>SUM('㈱塩釜:機船'!O21)</f>
        <v>199481.21</v>
      </c>
      <c r="P21" s="8">
        <f t="shared" si="0"/>
        <v>1066389.6481</v>
      </c>
    </row>
    <row r="22" spans="1:16" ht="18.75">
      <c r="A22" s="48"/>
      <c r="B22" s="469" t="s">
        <v>101</v>
      </c>
      <c r="C22" s="57" t="s">
        <v>16</v>
      </c>
      <c r="D22" s="26">
        <f>+D12+D14+D16+D18+D20</f>
        <v>642.3167000000001</v>
      </c>
      <c r="E22" s="26">
        <f aca="true" t="shared" si="3" ref="E22:O22">+E12+E14+E16+E18+E20</f>
        <v>588.8301</v>
      </c>
      <c r="F22" s="26">
        <f t="shared" si="3"/>
        <v>210.3648</v>
      </c>
      <c r="G22" s="26">
        <f t="shared" si="3"/>
        <v>181.99239999999998</v>
      </c>
      <c r="H22" s="26">
        <f t="shared" si="3"/>
        <v>329.8209</v>
      </c>
      <c r="I22" s="26">
        <f t="shared" si="3"/>
        <v>306.9207</v>
      </c>
      <c r="J22" s="26">
        <f t="shared" si="3"/>
        <v>615.267</v>
      </c>
      <c r="K22" s="26">
        <f t="shared" si="3"/>
        <v>767.7630999999999</v>
      </c>
      <c r="L22" s="26">
        <f t="shared" si="3"/>
        <v>415.61339999999996</v>
      </c>
      <c r="M22" s="26">
        <f t="shared" si="3"/>
        <v>920.9378</v>
      </c>
      <c r="N22" s="26">
        <f t="shared" si="3"/>
        <v>854.1801999999999</v>
      </c>
      <c r="O22" s="26">
        <f t="shared" si="3"/>
        <v>1041.0555</v>
      </c>
      <c r="P22" s="7">
        <f t="shared" si="0"/>
        <v>6875.062599999999</v>
      </c>
    </row>
    <row r="23" spans="1:16" ht="18.75">
      <c r="A23" s="42"/>
      <c r="B23" s="470"/>
      <c r="C23" s="50" t="s">
        <v>18</v>
      </c>
      <c r="D23" s="25">
        <f>+D13+D15+D17+D19+D21</f>
        <v>404888.96400000004</v>
      </c>
      <c r="E23" s="25">
        <f aca="true" t="shared" si="4" ref="E23:O23">+E13+E15+E17+E19+E21</f>
        <v>316567.43299999996</v>
      </c>
      <c r="F23" s="25">
        <f t="shared" si="4"/>
        <v>133871.204</v>
      </c>
      <c r="G23" s="25">
        <f t="shared" si="4"/>
        <v>147685.917</v>
      </c>
      <c r="H23" s="25">
        <f t="shared" si="4"/>
        <v>186099.097</v>
      </c>
      <c r="I23" s="25">
        <f t="shared" si="4"/>
        <v>178692.01700000002</v>
      </c>
      <c r="J23" s="25">
        <f t="shared" si="4"/>
        <v>305090.757</v>
      </c>
      <c r="K23" s="25">
        <f t="shared" si="4"/>
        <v>863707.7329999999</v>
      </c>
      <c r="L23" s="25">
        <f t="shared" si="4"/>
        <v>546782.9770000001</v>
      </c>
      <c r="M23" s="25">
        <f t="shared" si="4"/>
        <v>1121539.247</v>
      </c>
      <c r="N23" s="25">
        <f t="shared" si="4"/>
        <v>862926.87925</v>
      </c>
      <c r="O23" s="25">
        <f t="shared" si="4"/>
        <v>704173.361</v>
      </c>
      <c r="P23" s="8">
        <f t="shared" si="0"/>
        <v>5772025.58625</v>
      </c>
    </row>
    <row r="24" spans="1:16" ht="18.75">
      <c r="A24" s="48" t="s">
        <v>0</v>
      </c>
      <c r="B24" s="471" t="s">
        <v>33</v>
      </c>
      <c r="C24" s="57" t="s">
        <v>16</v>
      </c>
      <c r="D24" s="26">
        <f>SUM('㈱塩釜:機船'!D24)</f>
        <v>4.099</v>
      </c>
      <c r="E24" s="26">
        <f>SUM('㈱塩釜:機船'!E24)</f>
        <v>4.292</v>
      </c>
      <c r="F24" s="26">
        <f>SUM('㈱塩釜:機船'!F24)</f>
        <v>1.8616000000000001</v>
      </c>
      <c r="G24" s="26">
        <f>SUM('㈱塩釜:機船'!G24)</f>
        <v>1.456</v>
      </c>
      <c r="H24" s="26">
        <f>SUM('㈱塩釜:機船'!H24)</f>
        <v>16.646</v>
      </c>
      <c r="I24" s="26">
        <f>SUM('㈱塩釜:機船'!I24)</f>
        <v>11.006</v>
      </c>
      <c r="J24" s="26">
        <f>SUM('㈱塩釜:機船'!J24)</f>
        <v>14.411999999999999</v>
      </c>
      <c r="K24" s="26">
        <f>SUM('㈱塩釜:機船'!K24)</f>
        <v>30.956000000000003</v>
      </c>
      <c r="L24" s="26">
        <f>SUM('㈱塩釜:機船'!L24)</f>
        <v>31.1692</v>
      </c>
      <c r="M24" s="26">
        <f>SUM('㈱塩釜:機船'!M24)</f>
        <v>42.8926</v>
      </c>
      <c r="N24" s="26">
        <f>SUM('㈱塩釜:機船'!N24)</f>
        <v>23.582</v>
      </c>
      <c r="O24" s="26">
        <f>SUM('㈱塩釜:機船'!O24)</f>
        <v>25.249000000000002</v>
      </c>
      <c r="P24" s="7">
        <f t="shared" si="0"/>
        <v>207.6214</v>
      </c>
    </row>
    <row r="25" spans="1:16" ht="18.75">
      <c r="A25" s="48" t="s">
        <v>34</v>
      </c>
      <c r="B25" s="472"/>
      <c r="C25" s="50" t="s">
        <v>18</v>
      </c>
      <c r="D25" s="25">
        <f>SUM('㈱塩釜:機船'!D25)</f>
        <v>3064.478</v>
      </c>
      <c r="E25" s="25">
        <f>SUM('㈱塩釜:機船'!E25)</f>
        <v>4151.901</v>
      </c>
      <c r="F25" s="25">
        <f>SUM('㈱塩釜:機船'!F25)</f>
        <v>1898.2949999999998</v>
      </c>
      <c r="G25" s="25">
        <f>SUM('㈱塩釜:機船'!G25)</f>
        <v>1920.24</v>
      </c>
      <c r="H25" s="25">
        <f>SUM('㈱塩釜:機船'!H25)</f>
        <v>16170.739999999998</v>
      </c>
      <c r="I25" s="25">
        <f>SUM('㈱塩釜:機船'!I25)</f>
        <v>10350.272</v>
      </c>
      <c r="J25" s="25">
        <f>SUM('㈱塩釜:機船'!J25)</f>
        <v>13912.776000000002</v>
      </c>
      <c r="K25" s="25">
        <f>SUM('㈱塩釜:機船'!K25)</f>
        <v>25264.266000000003</v>
      </c>
      <c r="L25" s="25">
        <f>SUM('㈱塩釜:機船'!L25)</f>
        <v>22866.117</v>
      </c>
      <c r="M25" s="25">
        <f>SUM('㈱塩釜:機船'!M25)</f>
        <v>31633.144</v>
      </c>
      <c r="N25" s="25">
        <f>SUM('㈱塩釜:機船'!N25)</f>
        <v>15922.6915</v>
      </c>
      <c r="O25" s="25">
        <f>SUM('㈱塩釜:機船'!O25)</f>
        <v>19673.961</v>
      </c>
      <c r="P25" s="8">
        <f t="shared" si="0"/>
        <v>166828.88150000002</v>
      </c>
    </row>
    <row r="26" spans="1:16" ht="18.75">
      <c r="A26" s="48" t="s">
        <v>35</v>
      </c>
      <c r="B26" s="49" t="s">
        <v>20</v>
      </c>
      <c r="C26" s="57" t="s">
        <v>16</v>
      </c>
      <c r="D26" s="26">
        <f>SUM('㈱塩釜:機船'!D26)</f>
        <v>10.115</v>
      </c>
      <c r="E26" s="26">
        <f>SUM('㈱塩釜:機船'!E26)</f>
        <v>7.816000000000001</v>
      </c>
      <c r="F26" s="26">
        <f>SUM('㈱塩釜:機船'!F26)</f>
        <v>5.269</v>
      </c>
      <c r="G26" s="26">
        <f>SUM('㈱塩釜:機船'!G26)</f>
        <v>10.667</v>
      </c>
      <c r="H26" s="26">
        <f>SUM('㈱塩釜:機船'!H26)</f>
        <v>25.375</v>
      </c>
      <c r="I26" s="26">
        <f>SUM('㈱塩釜:機船'!I26)</f>
        <v>24.316000000000003</v>
      </c>
      <c r="J26" s="26">
        <f>SUM('㈱塩釜:機船'!J26)</f>
        <v>31.819000000000003</v>
      </c>
      <c r="K26" s="26">
        <f>SUM('㈱塩釜:機船'!K26)</f>
        <v>237.074</v>
      </c>
      <c r="L26" s="26">
        <f>SUM('㈱塩釜:機船'!L26)</f>
        <v>212.619</v>
      </c>
      <c r="M26" s="26">
        <f>SUM('㈱塩釜:機船'!M26)</f>
        <v>87.856</v>
      </c>
      <c r="N26" s="26">
        <f>SUM('㈱塩釜:機船'!N26)</f>
        <v>76.387</v>
      </c>
      <c r="O26" s="26">
        <f>SUM('㈱塩釜:機船'!O26)</f>
        <v>31.412999999999997</v>
      </c>
      <c r="P26" s="7">
        <f t="shared" si="0"/>
        <v>760.7260000000001</v>
      </c>
    </row>
    <row r="27" spans="1:16" ht="18.75">
      <c r="A27" s="48" t="s">
        <v>36</v>
      </c>
      <c r="B27" s="50" t="s">
        <v>144</v>
      </c>
      <c r="C27" s="50" t="s">
        <v>18</v>
      </c>
      <c r="D27" s="25">
        <f>SUM('㈱塩釜:機船'!D27)</f>
        <v>4523.775</v>
      </c>
      <c r="E27" s="25">
        <f>SUM('㈱塩釜:機船'!E27)</f>
        <v>3574.2569999999996</v>
      </c>
      <c r="F27" s="25">
        <f>SUM('㈱塩釜:機船'!F27)</f>
        <v>2161.735</v>
      </c>
      <c r="G27" s="25">
        <f>SUM('㈱塩釜:機船'!G27)</f>
        <v>3165.316</v>
      </c>
      <c r="H27" s="25">
        <f>SUM('㈱塩釜:機船'!H27)</f>
        <v>6930.169</v>
      </c>
      <c r="I27" s="25">
        <f>SUM('㈱塩釜:機船'!I27)</f>
        <v>5888.387</v>
      </c>
      <c r="J27" s="25">
        <f>SUM('㈱塩釜:機船'!J27)</f>
        <v>11923.307</v>
      </c>
      <c r="K27" s="25">
        <f>SUM('㈱塩釜:機船'!K27)</f>
        <v>69807.686</v>
      </c>
      <c r="L27" s="25">
        <f>SUM('㈱塩釜:機船'!L27)</f>
        <v>54733.108</v>
      </c>
      <c r="M27" s="25">
        <f>SUM('㈱塩釜:機船'!M27)</f>
        <v>31363.539</v>
      </c>
      <c r="N27" s="25">
        <f>SUM('㈱塩釜:機船'!N27)</f>
        <v>23419.80225</v>
      </c>
      <c r="O27" s="25">
        <f>SUM('㈱塩釜:機船'!O27)</f>
        <v>14172.28</v>
      </c>
      <c r="P27" s="8">
        <f t="shared" si="0"/>
        <v>231663.36125</v>
      </c>
    </row>
    <row r="28" spans="1:16" ht="18.75">
      <c r="A28" s="48" t="s">
        <v>23</v>
      </c>
      <c r="B28" s="469" t="s">
        <v>101</v>
      </c>
      <c r="C28" s="57" t="s">
        <v>16</v>
      </c>
      <c r="D28" s="26">
        <f>+D24+D26</f>
        <v>14.214</v>
      </c>
      <c r="E28" s="26">
        <f aca="true" t="shared" si="5" ref="E28:O28">+E24+E26</f>
        <v>12.108</v>
      </c>
      <c r="F28" s="26">
        <f t="shared" si="5"/>
        <v>7.1306</v>
      </c>
      <c r="G28" s="26">
        <f t="shared" si="5"/>
        <v>12.123</v>
      </c>
      <c r="H28" s="26">
        <f t="shared" si="5"/>
        <v>42.021</v>
      </c>
      <c r="I28" s="26">
        <f t="shared" si="5"/>
        <v>35.322</v>
      </c>
      <c r="J28" s="26">
        <f t="shared" si="5"/>
        <v>46.231</v>
      </c>
      <c r="K28" s="26">
        <f t="shared" si="5"/>
        <v>268.03000000000003</v>
      </c>
      <c r="L28" s="26">
        <f t="shared" si="5"/>
        <v>243.7882</v>
      </c>
      <c r="M28" s="26">
        <f t="shared" si="5"/>
        <v>130.7486</v>
      </c>
      <c r="N28" s="26">
        <f t="shared" si="5"/>
        <v>99.969</v>
      </c>
      <c r="O28" s="26">
        <f t="shared" si="5"/>
        <v>56.662</v>
      </c>
      <c r="P28" s="7">
        <f t="shared" si="0"/>
        <v>968.3474000000001</v>
      </c>
    </row>
    <row r="29" spans="1:16" ht="18.75">
      <c r="A29" s="42"/>
      <c r="B29" s="470"/>
      <c r="C29" s="50" t="s">
        <v>18</v>
      </c>
      <c r="D29" s="25">
        <f>+D25+D27</f>
        <v>7588.253</v>
      </c>
      <c r="E29" s="25">
        <f aca="true" t="shared" si="6" ref="E29:O29">+E25+E27</f>
        <v>7726.157999999999</v>
      </c>
      <c r="F29" s="25">
        <f t="shared" si="6"/>
        <v>4060.0299999999997</v>
      </c>
      <c r="G29" s="25">
        <f t="shared" si="6"/>
        <v>5085.556</v>
      </c>
      <c r="H29" s="25">
        <f t="shared" si="6"/>
        <v>23100.909</v>
      </c>
      <c r="I29" s="25">
        <f t="shared" si="6"/>
        <v>16238.659</v>
      </c>
      <c r="J29" s="25">
        <f t="shared" si="6"/>
        <v>25836.083000000002</v>
      </c>
      <c r="K29" s="25">
        <f t="shared" si="6"/>
        <v>95071.952</v>
      </c>
      <c r="L29" s="25">
        <f t="shared" si="6"/>
        <v>77599.225</v>
      </c>
      <c r="M29" s="25">
        <f t="shared" si="6"/>
        <v>62996.683000000005</v>
      </c>
      <c r="N29" s="25">
        <f t="shared" si="6"/>
        <v>39342.49375</v>
      </c>
      <c r="O29" s="25">
        <f t="shared" si="6"/>
        <v>33846.241</v>
      </c>
      <c r="P29" s="8">
        <f t="shared" si="0"/>
        <v>398492.24275000003</v>
      </c>
    </row>
    <row r="30" spans="1:16" ht="18.75">
      <c r="A30" s="48" t="s">
        <v>0</v>
      </c>
      <c r="B30" s="471" t="s">
        <v>37</v>
      </c>
      <c r="C30" s="57" t="s">
        <v>16</v>
      </c>
      <c r="D30" s="26">
        <f>SUM('㈱塩釜:機船'!D30)</f>
        <v>18.9015</v>
      </c>
      <c r="E30" s="26">
        <f>SUM('㈱塩釜:機船'!E30)</f>
        <v>11.1583</v>
      </c>
      <c r="F30" s="26">
        <f>SUM('㈱塩釜:機船'!F30)</f>
        <v>0.5394</v>
      </c>
      <c r="G30" s="26">
        <f>SUM('㈱塩釜:機船'!G30)</f>
        <v>0.14400000000000002</v>
      </c>
      <c r="H30" s="26">
        <f>SUM('㈱塩釜:機船'!H30)</f>
        <v>33.827799999999996</v>
      </c>
      <c r="I30" s="26">
        <f>SUM('㈱塩釜:機船'!I30)</f>
        <v>0.6017</v>
      </c>
      <c r="J30" s="26">
        <f>SUM('㈱塩釜:機船'!J30)</f>
        <v>1.537</v>
      </c>
      <c r="K30" s="26">
        <f>SUM('㈱塩釜:機船'!K30)</f>
        <v>0.001</v>
      </c>
      <c r="L30" s="26">
        <f>SUM('㈱塩釜:機船'!L30)</f>
        <v>0.4258</v>
      </c>
      <c r="M30" s="26">
        <f>SUM('㈱塩釜:機船'!M30)</f>
        <v>2.1405999999999996</v>
      </c>
      <c r="N30" s="26">
        <f>SUM('㈱塩釜:機船'!N30)</f>
        <v>1.6805999999999999</v>
      </c>
      <c r="O30" s="26">
        <f>SUM('㈱塩釜:機船'!O30)</f>
        <v>3.3545</v>
      </c>
      <c r="P30" s="7">
        <f t="shared" si="0"/>
        <v>74.3122</v>
      </c>
    </row>
    <row r="31" spans="1:16" ht="18.75">
      <c r="A31" s="48" t="s">
        <v>38</v>
      </c>
      <c r="B31" s="472"/>
      <c r="C31" s="50" t="s">
        <v>18</v>
      </c>
      <c r="D31" s="25">
        <f>SUM('㈱塩釜:機船'!D31)</f>
        <v>4747.08</v>
      </c>
      <c r="E31" s="25">
        <f>SUM('㈱塩釜:機船'!E31)</f>
        <v>2342.414</v>
      </c>
      <c r="F31" s="25">
        <f>SUM('㈱塩釜:機船'!F31)</f>
        <v>152.015</v>
      </c>
      <c r="G31" s="25">
        <f>SUM('㈱塩釜:機船'!G31)</f>
        <v>45.653999999999996</v>
      </c>
      <c r="H31" s="25">
        <f>SUM('㈱塩釜:機船'!H31)</f>
        <v>5131.9710000000005</v>
      </c>
      <c r="I31" s="25">
        <f>SUM('㈱塩釜:機船'!I31)</f>
        <v>119.838</v>
      </c>
      <c r="J31" s="25">
        <f>SUM('㈱塩釜:機船'!J31)</f>
        <v>525.683</v>
      </c>
      <c r="K31" s="25">
        <f>SUM('㈱塩釜:機船'!K31)</f>
        <v>0.315</v>
      </c>
      <c r="L31" s="25">
        <f>SUM('㈱塩釜:機船'!L31)</f>
        <v>107.565</v>
      </c>
      <c r="M31" s="25">
        <f>SUM('㈱塩釜:機船'!M31)</f>
        <v>538.342</v>
      </c>
      <c r="N31" s="25">
        <f>SUM('㈱塩釜:機船'!N31)</f>
        <v>721.329</v>
      </c>
      <c r="O31" s="25">
        <f>SUM('㈱塩釜:機船'!O31)</f>
        <v>1663.747</v>
      </c>
      <c r="P31" s="8">
        <f t="shared" si="0"/>
        <v>16095.953000000003</v>
      </c>
    </row>
    <row r="32" spans="1:16" ht="18.75">
      <c r="A32" s="48" t="s">
        <v>0</v>
      </c>
      <c r="B32" s="471" t="s">
        <v>39</v>
      </c>
      <c r="C32" s="57" t="s">
        <v>16</v>
      </c>
      <c r="D32" s="26">
        <f>SUM('㈱塩釜:機船'!D32)</f>
        <v>267.3925</v>
      </c>
      <c r="E32" s="26">
        <f>SUM('㈱塩釜:機船'!E32)</f>
        <v>1.7713</v>
      </c>
      <c r="F32" s="26">
        <f>SUM('㈱塩釜:機船'!F32)</f>
        <v>0.3143</v>
      </c>
      <c r="G32" s="26">
        <f>SUM('㈱塩釜:機船'!G32)</f>
        <v>0</v>
      </c>
      <c r="H32" s="26">
        <f>SUM('㈱塩釜:機船'!H32)</f>
        <v>384.4056</v>
      </c>
      <c r="I32" s="26">
        <f>SUM('㈱塩釜:機船'!I32)</f>
        <v>0.1651</v>
      </c>
      <c r="J32" s="26">
        <f>SUM('㈱塩釜:機船'!J32)</f>
        <v>0.0162</v>
      </c>
      <c r="K32" s="26">
        <f>SUM('㈱塩釜:機船'!K32)</f>
        <v>0</v>
      </c>
      <c r="L32" s="26">
        <f>SUM('㈱塩釜:機船'!L32)</f>
        <v>0.1013</v>
      </c>
      <c r="M32" s="26">
        <f>SUM('㈱塩釜:機船'!M32)</f>
        <v>1.0099</v>
      </c>
      <c r="N32" s="26">
        <f>SUM('㈱塩釜:機船'!N32)</f>
        <v>1.8187000000000002</v>
      </c>
      <c r="O32" s="26">
        <f>SUM('㈱塩釜:機船'!O32)</f>
        <v>5.3322</v>
      </c>
      <c r="P32" s="7">
        <f t="shared" si="0"/>
        <v>662.3271000000002</v>
      </c>
    </row>
    <row r="33" spans="1:16" ht="18.75">
      <c r="A33" s="48" t="s">
        <v>40</v>
      </c>
      <c r="B33" s="472"/>
      <c r="C33" s="50" t="s">
        <v>18</v>
      </c>
      <c r="D33" s="25">
        <f>SUM('㈱塩釜:機船'!D33)</f>
        <v>33013.608</v>
      </c>
      <c r="E33" s="25">
        <f>SUM('㈱塩釜:機船'!E33)</f>
        <v>239.899</v>
      </c>
      <c r="F33" s="25">
        <f>SUM('㈱塩釜:機船'!F33)</f>
        <v>58.39</v>
      </c>
      <c r="G33" s="25">
        <f>SUM('㈱塩釜:機船'!G33)</f>
        <v>0</v>
      </c>
      <c r="H33" s="25">
        <f>SUM('㈱塩釜:機船'!H33)</f>
        <v>10926.015</v>
      </c>
      <c r="I33" s="25">
        <f>SUM('㈱塩釜:機船'!I33)</f>
        <v>13.879</v>
      </c>
      <c r="J33" s="25">
        <f>SUM('㈱塩釜:機船'!J33)</f>
        <v>0.553</v>
      </c>
      <c r="K33" s="25">
        <f>SUM('㈱塩釜:機船'!K33)</f>
        <v>0</v>
      </c>
      <c r="L33" s="25">
        <f>SUM('㈱塩釜:機船'!L33)</f>
        <v>4.271000000000001</v>
      </c>
      <c r="M33" s="25">
        <f>SUM('㈱塩釜:機船'!M33)</f>
        <v>91.84599999999999</v>
      </c>
      <c r="N33" s="25">
        <f>SUM('㈱塩釜:機船'!N33)</f>
        <v>267.1092</v>
      </c>
      <c r="O33" s="25">
        <f>SUM('㈱塩釜:機船'!O33)</f>
        <v>642.6709999999999</v>
      </c>
      <c r="P33" s="8">
        <f t="shared" si="0"/>
        <v>45258.2412</v>
      </c>
    </row>
    <row r="34" spans="1:16" ht="18.75">
      <c r="A34" s="48"/>
      <c r="B34" s="49" t="s">
        <v>20</v>
      </c>
      <c r="C34" s="57" t="s">
        <v>16</v>
      </c>
      <c r="D34" s="26">
        <f>SUM('㈱塩釜:機船'!D34)</f>
        <v>0.01</v>
      </c>
      <c r="E34" s="26">
        <f>SUM('㈱塩釜:機船'!E34)</f>
        <v>0.015</v>
      </c>
      <c r="F34" s="26">
        <f>SUM('㈱塩釜:機船'!F34)</f>
        <v>0</v>
      </c>
      <c r="G34" s="26">
        <f>SUM('㈱塩釜:機船'!G34)</f>
        <v>0.04</v>
      </c>
      <c r="H34" s="26">
        <f>SUM('㈱塩釜:機船'!H34)</f>
        <v>79.2536</v>
      </c>
      <c r="I34" s="26">
        <f>SUM('㈱塩釜:機船'!I34)</f>
        <v>108.026</v>
      </c>
      <c r="J34" s="26">
        <f>SUM('㈱塩釜:機船'!J34)</f>
        <v>31.799</v>
      </c>
      <c r="K34" s="26">
        <f>SUM('㈱塩釜:機船'!K34)</f>
        <v>0</v>
      </c>
      <c r="L34" s="26">
        <f>SUM('㈱塩釜:機船'!L34)</f>
        <v>3.095</v>
      </c>
      <c r="M34" s="26">
        <f>SUM('㈱塩釜:機船'!M34)</f>
        <v>0.9934</v>
      </c>
      <c r="N34" s="26">
        <f>SUM('㈱塩釜:機船'!N34)</f>
        <v>1.0036</v>
      </c>
      <c r="O34" s="26">
        <f>SUM('㈱塩釜:機船'!O34)</f>
        <v>0.4001</v>
      </c>
      <c r="P34" s="7">
        <f t="shared" si="0"/>
        <v>224.63570000000004</v>
      </c>
    </row>
    <row r="35" spans="1:16" ht="18.75">
      <c r="A35" s="48" t="s">
        <v>23</v>
      </c>
      <c r="B35" s="50" t="s">
        <v>107</v>
      </c>
      <c r="C35" s="50" t="s">
        <v>18</v>
      </c>
      <c r="D35" s="25">
        <f>SUM('㈱塩釜:機船'!D35)</f>
        <v>1.26</v>
      </c>
      <c r="E35" s="25">
        <f>SUM('㈱塩釜:機船'!E35)</f>
        <v>1.89</v>
      </c>
      <c r="F35" s="25">
        <f>SUM('㈱塩釜:機船'!F35)</f>
        <v>0</v>
      </c>
      <c r="G35" s="25">
        <f>SUM('㈱塩釜:機船'!G35)</f>
        <v>6.72</v>
      </c>
      <c r="H35" s="25">
        <f>SUM('㈱塩釜:機船'!H35)</f>
        <v>2080.77</v>
      </c>
      <c r="I35" s="25">
        <f>SUM('㈱塩釜:機船'!I35)</f>
        <v>3392.185</v>
      </c>
      <c r="J35" s="25">
        <f>SUM('㈱塩釜:機船'!J35)</f>
        <v>1001.669</v>
      </c>
      <c r="K35" s="25">
        <f>SUM('㈱塩釜:機船'!K35)</f>
        <v>0</v>
      </c>
      <c r="L35" s="25">
        <f>SUM('㈱塩釜:機船'!L35)</f>
        <v>40.028</v>
      </c>
      <c r="M35" s="25">
        <f>SUM('㈱塩釜:機船'!M35)</f>
        <v>19.389</v>
      </c>
      <c r="N35" s="25">
        <f>SUM('㈱塩釜:機船'!N35)</f>
        <v>22.25</v>
      </c>
      <c r="O35" s="25">
        <f>SUM('㈱塩釜:機船'!O35)</f>
        <v>17.561</v>
      </c>
      <c r="P35" s="8">
        <f t="shared" si="0"/>
        <v>6583.722</v>
      </c>
    </row>
    <row r="36" spans="1:16" ht="18.75">
      <c r="A36" s="52"/>
      <c r="B36" s="469" t="s">
        <v>145</v>
      </c>
      <c r="C36" s="57" t="s">
        <v>16</v>
      </c>
      <c r="D36" s="26">
        <f>+D30+D32+D34</f>
        <v>286.304</v>
      </c>
      <c r="E36" s="26">
        <f aca="true" t="shared" si="7" ref="E36:O36">+E30+E32+E34</f>
        <v>12.944600000000001</v>
      </c>
      <c r="F36" s="26">
        <f t="shared" si="7"/>
        <v>0.8537</v>
      </c>
      <c r="G36" s="26">
        <f t="shared" si="7"/>
        <v>0.18400000000000002</v>
      </c>
      <c r="H36" s="26">
        <f t="shared" si="7"/>
        <v>497.48699999999997</v>
      </c>
      <c r="I36" s="26">
        <f t="shared" si="7"/>
        <v>108.7928</v>
      </c>
      <c r="J36" s="26">
        <f t="shared" si="7"/>
        <v>33.352199999999996</v>
      </c>
      <c r="K36" s="26">
        <f t="shared" si="7"/>
        <v>0.001</v>
      </c>
      <c r="L36" s="26">
        <f t="shared" si="7"/>
        <v>3.6221</v>
      </c>
      <c r="M36" s="26">
        <f t="shared" si="7"/>
        <v>4.1438999999999995</v>
      </c>
      <c r="N36" s="26">
        <f t="shared" si="7"/>
        <v>4.5029</v>
      </c>
      <c r="O36" s="26">
        <f t="shared" si="7"/>
        <v>9.0868</v>
      </c>
      <c r="P36" s="7">
        <f t="shared" si="0"/>
        <v>961.2750000000001</v>
      </c>
    </row>
    <row r="37" spans="1:16" ht="18.75">
      <c r="A37" s="51"/>
      <c r="B37" s="470"/>
      <c r="C37" s="50" t="s">
        <v>18</v>
      </c>
      <c r="D37" s="25">
        <f>+D31+D33+D35</f>
        <v>37761.948000000004</v>
      </c>
      <c r="E37" s="25">
        <f aca="true" t="shared" si="8" ref="E37:O37">+E31+E33+E35</f>
        <v>2584.203</v>
      </c>
      <c r="F37" s="25">
        <f t="shared" si="8"/>
        <v>210.40499999999997</v>
      </c>
      <c r="G37" s="25">
        <f t="shared" si="8"/>
        <v>52.373999999999995</v>
      </c>
      <c r="H37" s="25">
        <f t="shared" si="8"/>
        <v>18138.756</v>
      </c>
      <c r="I37" s="25">
        <f t="shared" si="8"/>
        <v>3525.902</v>
      </c>
      <c r="J37" s="25">
        <f t="shared" si="8"/>
        <v>1527.905</v>
      </c>
      <c r="K37" s="25">
        <f t="shared" si="8"/>
        <v>0.315</v>
      </c>
      <c r="L37" s="25">
        <f t="shared" si="8"/>
        <v>151.864</v>
      </c>
      <c r="M37" s="25">
        <f t="shared" si="8"/>
        <v>649.577</v>
      </c>
      <c r="N37" s="25">
        <f t="shared" si="8"/>
        <v>1010.6881999999999</v>
      </c>
      <c r="O37" s="25">
        <f t="shared" si="8"/>
        <v>2323.9790000000003</v>
      </c>
      <c r="P37" s="8">
        <f t="shared" si="0"/>
        <v>67937.91620000002</v>
      </c>
    </row>
    <row r="38" spans="1:16" ht="18.75">
      <c r="A38" s="465" t="s">
        <v>108</v>
      </c>
      <c r="B38" s="466"/>
      <c r="C38" s="57" t="s">
        <v>16</v>
      </c>
      <c r="D38" s="26">
        <f>SUM('㈱塩釜:機船'!D38)</f>
        <v>0.12</v>
      </c>
      <c r="E38" s="26">
        <f>SUM('㈱塩釜:機船'!E38)</f>
        <v>0.2475</v>
      </c>
      <c r="F38" s="26">
        <f>SUM('㈱塩釜:機船'!F38)</f>
        <v>0.045</v>
      </c>
      <c r="G38" s="26">
        <f>SUM('㈱塩釜:機船'!G38)</f>
        <v>0.40759999999999996</v>
      </c>
      <c r="H38" s="26">
        <f>SUM('㈱塩釜:機船'!H38)</f>
        <v>0.801</v>
      </c>
      <c r="I38" s="26">
        <f>SUM('㈱塩釜:機船'!I38)</f>
        <v>0.387</v>
      </c>
      <c r="J38" s="26">
        <f>SUM('㈱塩釜:機船'!J38)</f>
        <v>0.7296</v>
      </c>
      <c r="K38" s="26">
        <f>SUM('㈱塩釜:機船'!K38)</f>
        <v>2.3336</v>
      </c>
      <c r="L38" s="26">
        <f>SUM('㈱塩釜:機船'!L38)</f>
        <v>0.6429</v>
      </c>
      <c r="M38" s="26">
        <f>SUM('㈱塩釜:機船'!M38)</f>
        <v>1.0035</v>
      </c>
      <c r="N38" s="26">
        <f>SUM('㈱塩釜:機船'!N38)</f>
        <v>0.36150000000000004</v>
      </c>
      <c r="O38" s="26">
        <f>SUM('㈱塩釜:機船'!O38)</f>
        <v>0.118</v>
      </c>
      <c r="P38" s="7">
        <f t="shared" si="0"/>
        <v>7.1972000000000005</v>
      </c>
    </row>
    <row r="39" spans="1:16" ht="18.75">
      <c r="A39" s="467"/>
      <c r="B39" s="468"/>
      <c r="C39" s="50" t="s">
        <v>18</v>
      </c>
      <c r="D39" s="25">
        <f>SUM('㈱塩釜:機船'!D39)</f>
        <v>51.715</v>
      </c>
      <c r="E39" s="25">
        <f>SUM('㈱塩釜:機船'!E39)</f>
        <v>78.41</v>
      </c>
      <c r="F39" s="25">
        <f>SUM('㈱塩釜:機船'!F39)</f>
        <v>17.432</v>
      </c>
      <c r="G39" s="25">
        <f>SUM('㈱塩釜:機船'!G39)</f>
        <v>227.949</v>
      </c>
      <c r="H39" s="25">
        <f>SUM('㈱塩釜:機船'!H39)</f>
        <v>400.057</v>
      </c>
      <c r="I39" s="25">
        <f>SUM('㈱塩釜:機船'!I39)</f>
        <v>194.948</v>
      </c>
      <c r="J39" s="25">
        <f>SUM('㈱塩釜:機船'!J39)</f>
        <v>387.48900000000003</v>
      </c>
      <c r="K39" s="25">
        <f>SUM('㈱塩釜:機船'!K39)</f>
        <v>707.749</v>
      </c>
      <c r="L39" s="25">
        <f>SUM('㈱塩釜:機船'!L39)</f>
        <v>209.143</v>
      </c>
      <c r="M39" s="25">
        <f>SUM('㈱塩釜:機船'!M39)</f>
        <v>111.505</v>
      </c>
      <c r="N39" s="25">
        <f>SUM('㈱塩釜:機船'!N39)</f>
        <v>86.31705</v>
      </c>
      <c r="O39" s="25">
        <f>SUM('㈱塩釜:機船'!O39)</f>
        <v>31.059</v>
      </c>
      <c r="P39" s="8">
        <f t="shared" si="0"/>
        <v>2503.7730500000002</v>
      </c>
    </row>
    <row r="40" spans="1:16" ht="18.75">
      <c r="A40" s="465" t="s">
        <v>109</v>
      </c>
      <c r="B40" s="466"/>
      <c r="C40" s="57" t="s">
        <v>16</v>
      </c>
      <c r="D40" s="26">
        <f>SUM('㈱塩釜:機船'!D40)</f>
        <v>1.9890999999999999</v>
      </c>
      <c r="E40" s="26">
        <f>SUM('㈱塩釜:機船'!E40)</f>
        <v>2.7399</v>
      </c>
      <c r="F40" s="26">
        <f>SUM('㈱塩釜:機船'!F40)</f>
        <v>0.7451</v>
      </c>
      <c r="G40" s="26">
        <f>SUM('㈱塩釜:機船'!G40)</f>
        <v>0.5117</v>
      </c>
      <c r="H40" s="26">
        <f>SUM('㈱塩釜:機船'!H40)</f>
        <v>0.2346</v>
      </c>
      <c r="I40" s="26">
        <f>SUM('㈱塩釜:機船'!I40)</f>
        <v>0.2967</v>
      </c>
      <c r="J40" s="26">
        <f>SUM('㈱塩釜:機船'!J40)</f>
        <v>0.32220000000000004</v>
      </c>
      <c r="K40" s="26">
        <f>SUM('㈱塩釜:機船'!K40)</f>
        <v>0.29669999999999996</v>
      </c>
      <c r="L40" s="26">
        <f>SUM('㈱塩釜:機船'!L40)</f>
        <v>0.3811</v>
      </c>
      <c r="M40" s="26">
        <f>SUM('㈱塩釜:機船'!M40)</f>
        <v>0.576</v>
      </c>
      <c r="N40" s="26">
        <f>SUM('㈱塩釜:機船'!N40)</f>
        <v>0.30789999999999995</v>
      </c>
      <c r="O40" s="26">
        <f>SUM('㈱塩釜:機船'!O40)</f>
        <v>2.6475</v>
      </c>
      <c r="P40" s="7">
        <f t="shared" si="0"/>
        <v>11.0485</v>
      </c>
    </row>
    <row r="41" spans="1:16" ht="18.75">
      <c r="A41" s="467"/>
      <c r="B41" s="468"/>
      <c r="C41" s="50" t="s">
        <v>18</v>
      </c>
      <c r="D41" s="25">
        <f>SUM('㈱塩釜:機船'!D41)</f>
        <v>1536.6460000000002</v>
      </c>
      <c r="E41" s="25">
        <f>SUM('㈱塩釜:機船'!E41)</f>
        <v>2134.2439999999997</v>
      </c>
      <c r="F41" s="25">
        <f>SUM('㈱塩釜:機船'!F41)</f>
        <v>551.202</v>
      </c>
      <c r="G41" s="25">
        <f>SUM('㈱塩釜:機船'!G41)</f>
        <v>402.87199999999996</v>
      </c>
      <c r="H41" s="25">
        <f>SUM('㈱塩釜:機船'!H41)</f>
        <v>171.778</v>
      </c>
      <c r="I41" s="25">
        <f>SUM('㈱塩釜:機船'!I41)</f>
        <v>177.19</v>
      </c>
      <c r="J41" s="25">
        <f>SUM('㈱塩釜:機船'!J41)</f>
        <v>138.648</v>
      </c>
      <c r="K41" s="25">
        <f>SUM('㈱塩釜:機船'!K41)</f>
        <v>170.36599999999999</v>
      </c>
      <c r="L41" s="25">
        <f>SUM('㈱塩釜:機船'!L41)</f>
        <v>149.529</v>
      </c>
      <c r="M41" s="25">
        <f>SUM('㈱塩釜:機船'!M41)</f>
        <v>257.916</v>
      </c>
      <c r="N41" s="25">
        <f>SUM('㈱塩釜:機船'!N41)</f>
        <v>149.45135</v>
      </c>
      <c r="O41" s="25">
        <f>SUM('㈱塩釜:機船'!O41)</f>
        <v>1930.924</v>
      </c>
      <c r="P41" s="8">
        <f t="shared" si="0"/>
        <v>7770.766350000001</v>
      </c>
    </row>
    <row r="42" spans="1:16" ht="18.75">
      <c r="A42" s="465" t="s">
        <v>110</v>
      </c>
      <c r="B42" s="466"/>
      <c r="C42" s="57" t="s">
        <v>16</v>
      </c>
      <c r="D42" s="26">
        <f>SUM('㈱塩釜:機船'!D42)</f>
        <v>0</v>
      </c>
      <c r="E42" s="26">
        <f>SUM('㈱塩釜:機船'!E42)</f>
        <v>0</v>
      </c>
      <c r="F42" s="26">
        <f>SUM('㈱塩釜:機船'!F42)</f>
        <v>0</v>
      </c>
      <c r="G42" s="26">
        <f>SUM('㈱塩釜:機船'!G42)</f>
        <v>0</v>
      </c>
      <c r="H42" s="26">
        <f>SUM('㈱塩釜:機船'!H42)</f>
        <v>0</v>
      </c>
      <c r="I42" s="26">
        <f>SUM('㈱塩釜:機船'!I42)</f>
        <v>0.0146</v>
      </c>
      <c r="J42" s="26">
        <f>SUM('㈱塩釜:機船'!J42)</f>
        <v>0</v>
      </c>
      <c r="K42" s="26">
        <f>SUM('㈱塩釜:機船'!K42)</f>
        <v>0</v>
      </c>
      <c r="L42" s="26">
        <f>SUM('㈱塩釜:機船'!L42)</f>
        <v>0</v>
      </c>
      <c r="M42" s="26">
        <f>SUM('㈱塩釜:機船'!M42)</f>
        <v>0</v>
      </c>
      <c r="N42" s="26">
        <f>SUM('㈱塩釜:機船'!N42)</f>
        <v>0</v>
      </c>
      <c r="O42" s="26">
        <f>SUM('㈱塩釜:機船'!O42)</f>
        <v>0</v>
      </c>
      <c r="P42" s="7">
        <f t="shared" si="0"/>
        <v>0.0146</v>
      </c>
    </row>
    <row r="43" spans="1:16" ht="18.75">
      <c r="A43" s="467"/>
      <c r="B43" s="468"/>
      <c r="C43" s="50" t="s">
        <v>18</v>
      </c>
      <c r="D43" s="25">
        <f>SUM('㈱塩釜:機船'!D43)</f>
        <v>0</v>
      </c>
      <c r="E43" s="25">
        <f>SUM('㈱塩釜:機船'!E43)</f>
        <v>0</v>
      </c>
      <c r="F43" s="25">
        <f>SUM('㈱塩釜:機船'!F43)</f>
        <v>0</v>
      </c>
      <c r="G43" s="25">
        <f>SUM('㈱塩釜:機船'!G43)</f>
        <v>0</v>
      </c>
      <c r="H43" s="25">
        <f>SUM('㈱塩釜:機船'!H43)</f>
        <v>0</v>
      </c>
      <c r="I43" s="25">
        <f>SUM('㈱塩釜:機船'!I43)</f>
        <v>19.53</v>
      </c>
      <c r="J43" s="25">
        <f>SUM('㈱塩釜:機船'!J43)</f>
        <v>0</v>
      </c>
      <c r="K43" s="25">
        <f>SUM('㈱塩釜:機船'!K43)</f>
        <v>0</v>
      </c>
      <c r="L43" s="25">
        <f>SUM('㈱塩釜:機船'!L43)</f>
        <v>0</v>
      </c>
      <c r="M43" s="25">
        <f>SUM('㈱塩釜:機船'!M43)</f>
        <v>0</v>
      </c>
      <c r="N43" s="25">
        <f>SUM('㈱塩釜:機船'!N43)</f>
        <v>0</v>
      </c>
      <c r="O43" s="25">
        <f>SUM('㈱塩釜:機船'!O43)</f>
        <v>0</v>
      </c>
      <c r="P43" s="8">
        <f t="shared" si="0"/>
        <v>19.53</v>
      </c>
    </row>
    <row r="44" spans="1:16" ht="18.75">
      <c r="A44" s="465" t="s">
        <v>111</v>
      </c>
      <c r="B44" s="466"/>
      <c r="C44" s="57" t="s">
        <v>16</v>
      </c>
      <c r="D44" s="26">
        <f>SUM('㈱塩釜:機船'!D44)</f>
        <v>0.021</v>
      </c>
      <c r="E44" s="26">
        <f>SUM('㈱塩釜:機船'!E44)</f>
        <v>0.0038</v>
      </c>
      <c r="F44" s="26">
        <f>SUM('㈱塩釜:機船'!F44)</f>
        <v>0</v>
      </c>
      <c r="G44" s="26">
        <f>SUM('㈱塩釜:機船'!G44)</f>
        <v>0.762</v>
      </c>
      <c r="H44" s="26">
        <f>SUM('㈱塩釜:機船'!H44)</f>
        <v>0.0412</v>
      </c>
      <c r="I44" s="26">
        <f>SUM('㈱塩釜:機船'!I44)</f>
        <v>1.125</v>
      </c>
      <c r="J44" s="26">
        <f>SUM('㈱塩釜:機船'!J44)</f>
        <v>0.43500000000000005</v>
      </c>
      <c r="K44" s="26">
        <f>SUM('㈱塩釜:機船'!K44)</f>
        <v>0.6</v>
      </c>
      <c r="L44" s="26">
        <f>SUM('㈱塩釜:機船'!L44)</f>
        <v>1.1</v>
      </c>
      <c r="M44" s="26">
        <f>SUM('㈱塩釜:機船'!M44)</f>
        <v>0.3412</v>
      </c>
      <c r="N44" s="26">
        <f>SUM('㈱塩釜:機船'!N44)</f>
        <v>0.0293</v>
      </c>
      <c r="O44" s="26">
        <f>SUM('㈱塩釜:機船'!O44)</f>
        <v>0.0174</v>
      </c>
      <c r="P44" s="7">
        <f t="shared" si="0"/>
        <v>4.4759</v>
      </c>
    </row>
    <row r="45" spans="1:16" ht="18.75">
      <c r="A45" s="467"/>
      <c r="B45" s="468"/>
      <c r="C45" s="50" t="s">
        <v>18</v>
      </c>
      <c r="D45" s="25">
        <f>SUM('㈱塩釜:機船'!D45)</f>
        <v>3.045</v>
      </c>
      <c r="E45" s="25">
        <f>SUM('㈱塩釜:機船'!E45)</f>
        <v>0.399</v>
      </c>
      <c r="F45" s="25">
        <f>SUM('㈱塩釜:機船'!F45)</f>
        <v>0</v>
      </c>
      <c r="G45" s="25">
        <f>SUM('㈱塩釜:機船'!G45)</f>
        <v>186.9</v>
      </c>
      <c r="H45" s="25">
        <f>SUM('㈱塩釜:機船'!H45)</f>
        <v>18.543</v>
      </c>
      <c r="I45" s="25">
        <f>SUM('㈱塩釜:機船'!I45)</f>
        <v>273.525</v>
      </c>
      <c r="J45" s="25">
        <f>SUM('㈱塩釜:機船'!J45)</f>
        <v>103.94999999999999</v>
      </c>
      <c r="K45" s="25">
        <f>SUM('㈱塩釜:機船'!K45)</f>
        <v>144.9</v>
      </c>
      <c r="L45" s="25">
        <f>SUM('㈱塩釜:機船'!L45)</f>
        <v>265.65</v>
      </c>
      <c r="M45" s="25">
        <f>SUM('㈱塩釜:機船'!M45)</f>
        <v>92.82000000000001</v>
      </c>
      <c r="N45" s="25">
        <f>SUM('㈱塩釜:機船'!N45)</f>
        <v>12.212</v>
      </c>
      <c r="O45" s="25">
        <f>SUM('㈱塩釜:機船'!O45)</f>
        <v>7.539</v>
      </c>
      <c r="P45" s="8">
        <f t="shared" si="0"/>
        <v>1109.483</v>
      </c>
    </row>
    <row r="46" spans="1:16" ht="18.75">
      <c r="A46" s="465" t="s">
        <v>112</v>
      </c>
      <c r="B46" s="466"/>
      <c r="C46" s="57" t="s">
        <v>16</v>
      </c>
      <c r="D46" s="26">
        <f>SUM('㈱塩釜:機船'!D46)</f>
        <v>0.5919</v>
      </c>
      <c r="E46" s="26">
        <f>SUM('㈱塩釜:機船'!E46)</f>
        <v>0.9187000000000001</v>
      </c>
      <c r="F46" s="26">
        <f>SUM('㈱塩釜:機船'!F46)</f>
        <v>0.0455</v>
      </c>
      <c r="G46" s="26">
        <f>SUM('㈱塩釜:機船'!G46)</f>
        <v>0.0552</v>
      </c>
      <c r="H46" s="26">
        <f>SUM('㈱塩釜:機船'!H46)</f>
        <v>0.021</v>
      </c>
      <c r="I46" s="26">
        <f>SUM('㈱塩釜:機船'!I46)</f>
        <v>0</v>
      </c>
      <c r="J46" s="26">
        <f>SUM('㈱塩釜:機船'!J46)</f>
        <v>0</v>
      </c>
      <c r="K46" s="26">
        <f>SUM('㈱塩釜:機船'!K46)</f>
        <v>0</v>
      </c>
      <c r="L46" s="26">
        <f>SUM('㈱塩釜:機船'!L46)</f>
        <v>0.0643</v>
      </c>
      <c r="M46" s="26">
        <f>SUM('㈱塩釜:機船'!M46)</f>
        <v>0.0606</v>
      </c>
      <c r="N46" s="26">
        <f>SUM('㈱塩釜:機船'!N46)</f>
        <v>0.0094</v>
      </c>
      <c r="O46" s="26">
        <f>SUM('㈱塩釜:機船'!O46)</f>
        <v>0.155</v>
      </c>
      <c r="P46" s="7">
        <f t="shared" si="0"/>
        <v>1.9216000000000002</v>
      </c>
    </row>
    <row r="47" spans="1:16" ht="18.75">
      <c r="A47" s="467"/>
      <c r="B47" s="468"/>
      <c r="C47" s="50" t="s">
        <v>18</v>
      </c>
      <c r="D47" s="25">
        <f>SUM('㈱塩釜:機船'!D47)</f>
        <v>256.226</v>
      </c>
      <c r="E47" s="25">
        <f>SUM('㈱塩釜:機船'!E47)</f>
        <v>350.786</v>
      </c>
      <c r="F47" s="25">
        <f>SUM('㈱塩釜:機船'!F47)</f>
        <v>20.392</v>
      </c>
      <c r="G47" s="25">
        <f>SUM('㈱塩釜:機船'!G47)</f>
        <v>23.457</v>
      </c>
      <c r="H47" s="25">
        <f>SUM('㈱塩釜:機船'!H47)</f>
        <v>5.565</v>
      </c>
      <c r="I47" s="25">
        <f>SUM('㈱塩釜:機船'!I47)</f>
        <v>0</v>
      </c>
      <c r="J47" s="25">
        <f>SUM('㈱塩釜:機船'!J47)</f>
        <v>0</v>
      </c>
      <c r="K47" s="25">
        <f>SUM('㈱塩釜:機船'!K47)</f>
        <v>0</v>
      </c>
      <c r="L47" s="25">
        <f>SUM('㈱塩釜:機船'!L47)</f>
        <v>33.792</v>
      </c>
      <c r="M47" s="25">
        <f>SUM('㈱塩釜:機船'!M47)</f>
        <v>44.248000000000005</v>
      </c>
      <c r="N47" s="25">
        <f>SUM('㈱塩釜:機船'!N47)</f>
        <v>9.198</v>
      </c>
      <c r="O47" s="25">
        <f>SUM('㈱塩釜:機船'!O47)</f>
        <v>53.193</v>
      </c>
      <c r="P47" s="8">
        <f t="shared" si="0"/>
        <v>796.8570000000001</v>
      </c>
    </row>
    <row r="48" spans="1:16" ht="18.75">
      <c r="A48" s="465" t="s">
        <v>113</v>
      </c>
      <c r="B48" s="466"/>
      <c r="C48" s="57" t="s">
        <v>16</v>
      </c>
      <c r="D48" s="26">
        <f>SUM('㈱塩釜:機船'!D48)</f>
        <v>0.122</v>
      </c>
      <c r="E48" s="26">
        <f>SUM('㈱塩釜:機船'!E48)</f>
        <v>2.0419</v>
      </c>
      <c r="F48" s="26">
        <f>SUM('㈱塩釜:機船'!F48)</f>
        <v>0.015</v>
      </c>
      <c r="G48" s="26">
        <f>SUM('㈱塩釜:機船'!G48)</f>
        <v>0.0901</v>
      </c>
      <c r="H48" s="26">
        <f>SUM('㈱塩釜:機船'!H48)</f>
        <v>5.447</v>
      </c>
      <c r="I48" s="26">
        <f>SUM('㈱塩釜:機船'!I48)</f>
        <v>57.4208</v>
      </c>
      <c r="J48" s="26">
        <f>SUM('㈱塩釜:機船'!J48)</f>
        <v>66.34949999999999</v>
      </c>
      <c r="K48" s="26">
        <f>SUM('㈱塩釜:機船'!K48)</f>
        <v>10.718</v>
      </c>
      <c r="L48" s="26">
        <f>SUM('㈱塩釜:機船'!L48)</f>
        <v>18.6659</v>
      </c>
      <c r="M48" s="26">
        <f>SUM('㈱塩釜:機船'!M48)</f>
        <v>11.6313</v>
      </c>
      <c r="N48" s="26">
        <f>SUM('㈱塩釜:機船'!N48)</f>
        <v>20.4588</v>
      </c>
      <c r="O48" s="26">
        <f>SUM('㈱塩釜:機船'!O48)</f>
        <v>3.9879000000000002</v>
      </c>
      <c r="P48" s="7">
        <f t="shared" si="0"/>
        <v>196.94819999999996</v>
      </c>
    </row>
    <row r="49" spans="1:16" ht="18.75">
      <c r="A49" s="467"/>
      <c r="B49" s="468"/>
      <c r="C49" s="50" t="s">
        <v>18</v>
      </c>
      <c r="D49" s="25">
        <f>SUM('㈱塩釜:機船'!D49)</f>
        <v>37.748000000000005</v>
      </c>
      <c r="E49" s="25">
        <f>SUM('㈱塩釜:機船'!E49)</f>
        <v>342.433</v>
      </c>
      <c r="F49" s="25">
        <f>SUM('㈱塩釜:機船'!F49)</f>
        <v>4.725</v>
      </c>
      <c r="G49" s="25">
        <f>SUM('㈱塩釜:機船'!G49)</f>
        <v>39.05</v>
      </c>
      <c r="H49" s="25">
        <f>SUM('㈱塩釜:機船'!H49)</f>
        <v>474.748</v>
      </c>
      <c r="I49" s="25">
        <f>SUM('㈱塩釜:機船'!I49)</f>
        <v>2828.578</v>
      </c>
      <c r="J49" s="25">
        <f>SUM('㈱塩釜:機船'!J49)</f>
        <v>5259.652</v>
      </c>
      <c r="K49" s="25">
        <f>SUM('㈱塩釜:機船'!K49)</f>
        <v>1190.9450000000002</v>
      </c>
      <c r="L49" s="25">
        <f>SUM('㈱塩釜:機船'!L49)</f>
        <v>858.212</v>
      </c>
      <c r="M49" s="25">
        <f>SUM('㈱塩釜:機船'!M49)</f>
        <v>1242.749</v>
      </c>
      <c r="N49" s="25">
        <f>SUM('㈱塩釜:機船'!N49)</f>
        <v>2994.7342</v>
      </c>
      <c r="O49" s="25">
        <f>SUM('㈱塩釜:機船'!O49)</f>
        <v>455.53299999999996</v>
      </c>
      <c r="P49" s="8">
        <f t="shared" si="0"/>
        <v>15729.107199999999</v>
      </c>
    </row>
    <row r="50" spans="1:16" ht="18.75">
      <c r="A50" s="465" t="s">
        <v>114</v>
      </c>
      <c r="B50" s="466"/>
      <c r="C50" s="57" t="s">
        <v>16</v>
      </c>
      <c r="D50" s="26">
        <f>SUM('㈱塩釜:機船'!D50)</f>
        <v>0.2765</v>
      </c>
      <c r="E50" s="26">
        <f>SUM('㈱塩釜:機船'!E50)</f>
        <v>0.6198</v>
      </c>
      <c r="F50" s="26">
        <f>SUM('㈱塩釜:機船'!F50)</f>
        <v>0.133</v>
      </c>
      <c r="G50" s="26">
        <f>SUM('㈱塩釜:機船'!G50)</f>
        <v>0.02</v>
      </c>
      <c r="H50" s="26">
        <f>SUM('㈱塩釜:機船'!H50)</f>
        <v>0.01</v>
      </c>
      <c r="I50" s="26">
        <f>SUM('㈱塩釜:機船'!I50)</f>
        <v>0.15</v>
      </c>
      <c r="J50" s="26">
        <f>SUM('㈱塩釜:機船'!J50)</f>
        <v>0.38</v>
      </c>
      <c r="K50" s="26">
        <f>SUM('㈱塩釜:機船'!K50)</f>
        <v>9.876000000000001</v>
      </c>
      <c r="L50" s="26">
        <f>SUM('㈱塩釜:機船'!L50)</f>
        <v>37.088</v>
      </c>
      <c r="M50" s="26">
        <f>SUM('㈱塩釜:機船'!M50)</f>
        <v>44.759699999999995</v>
      </c>
      <c r="N50" s="26">
        <f>SUM('㈱塩釜:機船'!N50)</f>
        <v>6.686</v>
      </c>
      <c r="O50" s="26">
        <f>SUM('㈱塩釜:機船'!O50)</f>
        <v>0.821</v>
      </c>
      <c r="P50" s="7">
        <f t="shared" si="0"/>
        <v>100.82</v>
      </c>
    </row>
    <row r="51" spans="1:16" ht="18.75">
      <c r="A51" s="467"/>
      <c r="B51" s="468"/>
      <c r="C51" s="50" t="s">
        <v>18</v>
      </c>
      <c r="D51" s="25">
        <f>SUM('㈱塩釜:機船'!D51)</f>
        <v>151.84199999999998</v>
      </c>
      <c r="E51" s="25">
        <f>SUM('㈱塩釜:機船'!E51)</f>
        <v>235.07399999999998</v>
      </c>
      <c r="F51" s="25">
        <f>SUM('㈱塩釜:機船'!F51)</f>
        <v>76.18799999999999</v>
      </c>
      <c r="G51" s="25">
        <f>SUM('㈱塩釜:機船'!G51)</f>
        <v>5.46</v>
      </c>
      <c r="H51" s="25">
        <f>SUM('㈱塩釜:機船'!H51)</f>
        <v>7.35</v>
      </c>
      <c r="I51" s="25">
        <f>SUM('㈱塩釜:機船'!I51)</f>
        <v>110.25</v>
      </c>
      <c r="J51" s="25">
        <f>SUM('㈱塩釜:機船'!J51)</f>
        <v>441.945</v>
      </c>
      <c r="K51" s="25">
        <f>SUM('㈱塩釜:機船'!K51)</f>
        <v>8902.971000000001</v>
      </c>
      <c r="L51" s="25">
        <f>SUM('㈱塩釜:機船'!L51)</f>
        <v>21195.069</v>
      </c>
      <c r="M51" s="25">
        <f>SUM('㈱塩釜:機船'!M51)</f>
        <v>13831.109</v>
      </c>
      <c r="N51" s="25">
        <f>SUM('㈱塩釜:機船'!N51)</f>
        <v>2595.243</v>
      </c>
      <c r="O51" s="25">
        <f>SUM('㈱塩釜:機船'!O51)</f>
        <v>315.222</v>
      </c>
      <c r="P51" s="8">
        <f t="shared" si="0"/>
        <v>47867.723000000005</v>
      </c>
    </row>
    <row r="52" spans="1:16" ht="18.75">
      <c r="A52" s="465" t="s">
        <v>146</v>
      </c>
      <c r="B52" s="466"/>
      <c r="C52" s="57" t="s">
        <v>16</v>
      </c>
      <c r="D52" s="26">
        <f>SUM('㈱塩釜:機船'!D52)</f>
        <v>0.0436</v>
      </c>
      <c r="E52" s="26">
        <f>SUM('㈱塩釜:機船'!E52)</f>
        <v>0.06</v>
      </c>
      <c r="F52" s="26">
        <f>SUM('㈱塩釜:機船'!F52)</f>
        <v>0.003</v>
      </c>
      <c r="G52" s="26">
        <f>SUM('㈱塩釜:機船'!G52)</f>
        <v>0.0975</v>
      </c>
      <c r="H52" s="26">
        <f>SUM('㈱塩釜:機船'!H52)</f>
        <v>0.376</v>
      </c>
      <c r="I52" s="26">
        <f>SUM('㈱塩釜:機船'!I52)</f>
        <v>0.4589</v>
      </c>
      <c r="J52" s="26">
        <f>SUM('㈱塩釜:機船'!J52)</f>
        <v>0.6555</v>
      </c>
      <c r="K52" s="26">
        <f>SUM('㈱塩釜:機船'!K52)</f>
        <v>0.2269</v>
      </c>
      <c r="L52" s="26">
        <f>SUM('㈱塩釜:機船'!L52)</f>
        <v>0.2051</v>
      </c>
      <c r="M52" s="26">
        <f>SUM('㈱塩釜:機船'!M52)</f>
        <v>15.379900000000001</v>
      </c>
      <c r="N52" s="26">
        <f>SUM('㈱塩釜:機船'!N52)</f>
        <v>14.3509</v>
      </c>
      <c r="O52" s="26">
        <f>SUM('㈱塩釜:機船'!O52)</f>
        <v>0.6452</v>
      </c>
      <c r="P52" s="7">
        <f t="shared" si="0"/>
        <v>32.5025</v>
      </c>
    </row>
    <row r="53" spans="1:16" ht="18.75">
      <c r="A53" s="467"/>
      <c r="B53" s="468"/>
      <c r="C53" s="50" t="s">
        <v>18</v>
      </c>
      <c r="D53" s="25">
        <f>SUM('㈱塩釜:機船'!D53)</f>
        <v>25.909</v>
      </c>
      <c r="E53" s="25">
        <f>SUM('㈱塩釜:機船'!E53)</f>
        <v>25.033</v>
      </c>
      <c r="F53" s="25">
        <f>SUM('㈱塩釜:機船'!F53)</f>
        <v>6.3</v>
      </c>
      <c r="G53" s="25">
        <f>SUM('㈱塩釜:機船'!G53)</f>
        <v>55.251999999999995</v>
      </c>
      <c r="H53" s="25">
        <f>SUM('㈱塩釜:機船'!H53)</f>
        <v>252.647</v>
      </c>
      <c r="I53" s="25">
        <f>SUM('㈱塩釜:機船'!I53)</f>
        <v>229.437</v>
      </c>
      <c r="J53" s="25">
        <f>SUM('㈱塩釜:機船'!J53)</f>
        <v>230.92000000000002</v>
      </c>
      <c r="K53" s="25">
        <f>SUM('㈱塩釜:機船'!K53)</f>
        <v>71.65</v>
      </c>
      <c r="L53" s="25">
        <f>SUM('㈱塩釜:機船'!L53)</f>
        <v>99.60300000000001</v>
      </c>
      <c r="M53" s="25">
        <f>SUM('㈱塩釜:機船'!M53)</f>
        <v>5299.457</v>
      </c>
      <c r="N53" s="25">
        <f>SUM('㈱塩釜:機船'!N53)</f>
        <v>5848.114750000001</v>
      </c>
      <c r="O53" s="25">
        <f>SUM('㈱塩釜:機船'!O53)</f>
        <v>426.111</v>
      </c>
      <c r="P53" s="8">
        <f t="shared" si="0"/>
        <v>12570.433750000002</v>
      </c>
    </row>
    <row r="54" spans="1:16" ht="18.75">
      <c r="A54" s="47" t="s">
        <v>0</v>
      </c>
      <c r="B54" s="471" t="s">
        <v>116</v>
      </c>
      <c r="C54" s="57" t="s">
        <v>16</v>
      </c>
      <c r="D54" s="26">
        <f>SUM('㈱塩釜:機船'!D54)</f>
        <v>0.2232</v>
      </c>
      <c r="E54" s="26">
        <f>SUM('㈱塩釜:機船'!E54)</f>
        <v>0.2343</v>
      </c>
      <c r="F54" s="26">
        <f>SUM('㈱塩釜:機船'!F54)</f>
        <v>0</v>
      </c>
      <c r="G54" s="26">
        <f>SUM('㈱塩釜:機船'!G54)</f>
        <v>0.271</v>
      </c>
      <c r="H54" s="26">
        <f>SUM('㈱塩釜:機船'!H54)</f>
        <v>0.3076</v>
      </c>
      <c r="I54" s="26">
        <f>SUM('㈱塩釜:機船'!I54)</f>
        <v>0.2584</v>
      </c>
      <c r="J54" s="26">
        <f>SUM('㈱塩釜:機船'!J54)</f>
        <v>0.2647</v>
      </c>
      <c r="K54" s="26">
        <f>SUM('㈱塩釜:機船'!K54)</f>
        <v>0.4188</v>
      </c>
      <c r="L54" s="26">
        <f>SUM('㈱塩釜:機船'!L54)</f>
        <v>0.3268</v>
      </c>
      <c r="M54" s="26">
        <f>SUM('㈱塩釜:機船'!M54)</f>
        <v>0.4573</v>
      </c>
      <c r="N54" s="26">
        <f>SUM('㈱塩釜:機船'!N54)</f>
        <v>0.3856</v>
      </c>
      <c r="O54" s="26">
        <f>SUM('㈱塩釜:機船'!O54)</f>
        <v>0.8304</v>
      </c>
      <c r="P54" s="7">
        <f t="shared" si="0"/>
        <v>3.9781000000000004</v>
      </c>
    </row>
    <row r="55" spans="1:16" ht="18.75">
      <c r="A55" s="48" t="s">
        <v>38</v>
      </c>
      <c r="B55" s="472"/>
      <c r="C55" s="50" t="s">
        <v>18</v>
      </c>
      <c r="D55" s="25">
        <f>SUM('㈱塩釜:機船'!D55)</f>
        <v>203.275</v>
      </c>
      <c r="E55" s="25">
        <f>SUM('㈱塩釜:機船'!E55)</f>
        <v>213.166</v>
      </c>
      <c r="F55" s="25">
        <f>SUM('㈱塩釜:機船'!F55)</f>
        <v>0</v>
      </c>
      <c r="G55" s="25">
        <f>SUM('㈱塩釜:機船'!G55)</f>
        <v>242.151</v>
      </c>
      <c r="H55" s="25">
        <f>SUM('㈱塩釜:機船'!H55)</f>
        <v>271.226</v>
      </c>
      <c r="I55" s="25">
        <f>SUM('㈱塩釜:機船'!I55)</f>
        <v>232.549</v>
      </c>
      <c r="J55" s="25">
        <f>SUM('㈱塩釜:機船'!J55)</f>
        <v>238.082</v>
      </c>
      <c r="K55" s="25">
        <f>SUM('㈱塩釜:機船'!K55)</f>
        <v>349.878</v>
      </c>
      <c r="L55" s="25">
        <f>SUM('㈱塩釜:機船'!L55)</f>
        <v>300.321</v>
      </c>
      <c r="M55" s="25">
        <f>SUM('㈱塩釜:機船'!M55)</f>
        <v>343.513</v>
      </c>
      <c r="N55" s="25">
        <f>SUM('㈱塩釜:機船'!N55)</f>
        <v>314.74275</v>
      </c>
      <c r="O55" s="25">
        <f>SUM('㈱塩釜:機船'!O55)</f>
        <v>652.938</v>
      </c>
      <c r="P55" s="8">
        <f t="shared" si="0"/>
        <v>3361.84175</v>
      </c>
    </row>
    <row r="56" spans="1:16" ht="18.75">
      <c r="A56" s="48" t="s">
        <v>17</v>
      </c>
      <c r="B56" s="49" t="s">
        <v>20</v>
      </c>
      <c r="C56" s="57" t="s">
        <v>16</v>
      </c>
      <c r="D56" s="26">
        <f>SUM('㈱塩釜:機船'!D56)</f>
        <v>0.5115</v>
      </c>
      <c r="E56" s="26">
        <f>SUM('㈱塩釜:機船'!E56)</f>
        <v>1.6514</v>
      </c>
      <c r="F56" s="26">
        <f>SUM('㈱塩釜:機船'!F56)</f>
        <v>0.1526</v>
      </c>
      <c r="G56" s="26">
        <f>SUM('㈱塩釜:機船'!G56)</f>
        <v>0.0412</v>
      </c>
      <c r="H56" s="26">
        <f>SUM('㈱塩釜:機船'!H56)</f>
        <v>1.0676</v>
      </c>
      <c r="I56" s="26">
        <f>SUM('㈱塩釜:機船'!I56)</f>
        <v>1.2585</v>
      </c>
      <c r="J56" s="26">
        <f>SUM('㈱塩釜:機船'!J56)</f>
        <v>0.6765</v>
      </c>
      <c r="K56" s="26">
        <f>SUM('㈱塩釜:機船'!K56)</f>
        <v>9.0331</v>
      </c>
      <c r="L56" s="26">
        <f>SUM('㈱塩釜:機船'!L56)</f>
        <v>17.7293</v>
      </c>
      <c r="M56" s="26">
        <f>SUM('㈱塩釜:機船'!M56)</f>
        <v>7.9628000000000005</v>
      </c>
      <c r="N56" s="26">
        <f>SUM('㈱塩釜:機船'!N56)</f>
        <v>3.6048</v>
      </c>
      <c r="O56" s="26">
        <f>SUM('㈱塩釜:機船'!O56)</f>
        <v>3.0765</v>
      </c>
      <c r="P56" s="7">
        <f t="shared" si="0"/>
        <v>46.7658</v>
      </c>
    </row>
    <row r="57" spans="1:16" ht="18.75">
      <c r="A57" s="48" t="s">
        <v>23</v>
      </c>
      <c r="B57" s="50" t="s">
        <v>117</v>
      </c>
      <c r="C57" s="50" t="s">
        <v>18</v>
      </c>
      <c r="D57" s="25">
        <f>SUM('㈱塩釜:機船'!D57)</f>
        <v>89.767</v>
      </c>
      <c r="E57" s="25">
        <f>SUM('㈱塩釜:機船'!E57)</f>
        <v>246.125</v>
      </c>
      <c r="F57" s="25">
        <f>SUM('㈱塩釜:機船'!F57)</f>
        <v>140.01600000000002</v>
      </c>
      <c r="G57" s="25">
        <f>SUM('㈱塩釜:機船'!G57)</f>
        <v>37.433</v>
      </c>
      <c r="H57" s="25">
        <f>SUM('㈱塩釜:機船'!H57)</f>
        <v>135.256</v>
      </c>
      <c r="I57" s="25">
        <f>SUM('㈱塩釜:機船'!I57)</f>
        <v>279.556</v>
      </c>
      <c r="J57" s="25">
        <f>SUM('㈱塩釜:機船'!J57)</f>
        <v>215.506</v>
      </c>
      <c r="K57" s="25">
        <f>SUM('㈱塩釜:機船'!K57)</f>
        <v>830.791</v>
      </c>
      <c r="L57" s="25">
        <f>SUM('㈱塩釜:機船'!L57)</f>
        <v>862.737</v>
      </c>
      <c r="M57" s="25">
        <f>SUM('㈱塩釜:機船'!M57)</f>
        <v>728.2710000000001</v>
      </c>
      <c r="N57" s="25">
        <f>SUM('㈱塩釜:機船'!N57)</f>
        <v>363.67265000000003</v>
      </c>
      <c r="O57" s="25">
        <f>SUM('㈱塩釜:機船'!O57)</f>
        <v>262.055</v>
      </c>
      <c r="P57" s="8">
        <f t="shared" si="0"/>
        <v>4191.18565</v>
      </c>
    </row>
    <row r="58" spans="1:16" ht="18.75">
      <c r="A58" s="48"/>
      <c r="B58" s="469" t="s">
        <v>145</v>
      </c>
      <c r="C58" s="57" t="s">
        <v>16</v>
      </c>
      <c r="D58" s="26">
        <f>+D54+D56</f>
        <v>0.7346999999999999</v>
      </c>
      <c r="E58" s="26">
        <f aca="true" t="shared" si="9" ref="E58:O58">+E54+E56</f>
        <v>1.8857</v>
      </c>
      <c r="F58" s="26">
        <f t="shared" si="9"/>
        <v>0.1526</v>
      </c>
      <c r="G58" s="26">
        <f t="shared" si="9"/>
        <v>0.31220000000000003</v>
      </c>
      <c r="H58" s="26">
        <f t="shared" si="9"/>
        <v>1.3752</v>
      </c>
      <c r="I58" s="26">
        <f t="shared" si="9"/>
        <v>1.5169</v>
      </c>
      <c r="J58" s="26">
        <f t="shared" si="9"/>
        <v>0.9412</v>
      </c>
      <c r="K58" s="26">
        <f t="shared" si="9"/>
        <v>9.451899999999998</v>
      </c>
      <c r="L58" s="26">
        <f t="shared" si="9"/>
        <v>18.056099999999997</v>
      </c>
      <c r="M58" s="26">
        <f t="shared" si="9"/>
        <v>8.4201</v>
      </c>
      <c r="N58" s="26">
        <f t="shared" si="9"/>
        <v>3.9904</v>
      </c>
      <c r="O58" s="26">
        <f t="shared" si="9"/>
        <v>3.9069</v>
      </c>
      <c r="P58" s="7">
        <f t="shared" si="0"/>
        <v>50.74389999999999</v>
      </c>
    </row>
    <row r="59" spans="1:16" ht="18.75">
      <c r="A59" s="42"/>
      <c r="B59" s="470"/>
      <c r="C59" s="50" t="s">
        <v>18</v>
      </c>
      <c r="D59" s="25">
        <f>+D55+D57</f>
        <v>293.04200000000003</v>
      </c>
      <c r="E59" s="25">
        <f aca="true" t="shared" si="10" ref="E59:O59">+E55+E57</f>
        <v>459.291</v>
      </c>
      <c r="F59" s="25">
        <f t="shared" si="10"/>
        <v>140.01600000000002</v>
      </c>
      <c r="G59" s="25">
        <f t="shared" si="10"/>
        <v>279.584</v>
      </c>
      <c r="H59" s="25">
        <f t="shared" si="10"/>
        <v>406.48199999999997</v>
      </c>
      <c r="I59" s="25">
        <f t="shared" si="10"/>
        <v>512.105</v>
      </c>
      <c r="J59" s="25">
        <f t="shared" si="10"/>
        <v>453.58799999999997</v>
      </c>
      <c r="K59" s="25">
        <f t="shared" si="10"/>
        <v>1180.669</v>
      </c>
      <c r="L59" s="25">
        <f t="shared" si="10"/>
        <v>1163.058</v>
      </c>
      <c r="M59" s="25">
        <f t="shared" si="10"/>
        <v>1071.784</v>
      </c>
      <c r="N59" s="25">
        <f t="shared" si="10"/>
        <v>678.4154000000001</v>
      </c>
      <c r="O59" s="25">
        <f t="shared" si="10"/>
        <v>914.9929999999999</v>
      </c>
      <c r="P59" s="8">
        <f t="shared" si="0"/>
        <v>7553.027400000001</v>
      </c>
    </row>
    <row r="60" spans="1:16" ht="18.75">
      <c r="A60" s="48" t="s">
        <v>0</v>
      </c>
      <c r="B60" s="471" t="s">
        <v>118</v>
      </c>
      <c r="C60" s="57" t="s">
        <v>16</v>
      </c>
      <c r="D60" s="26">
        <f>SUM('㈱塩釜:機船'!D60)</f>
        <v>6.0195</v>
      </c>
      <c r="E60" s="26">
        <f>SUM('㈱塩釜:機船'!E60)</f>
        <v>20.0646</v>
      </c>
      <c r="F60" s="26">
        <f>SUM('㈱塩釜:機船'!F60)</f>
        <v>7.02</v>
      </c>
      <c r="G60" s="26">
        <f>SUM('㈱塩釜:機船'!G60)</f>
        <v>5.1308</v>
      </c>
      <c r="H60" s="26">
        <f>SUM('㈱塩釜:機船'!H60)</f>
        <v>1.351</v>
      </c>
      <c r="I60" s="26">
        <f>SUM('㈱塩釜:機船'!I60)</f>
        <v>0.722</v>
      </c>
      <c r="J60" s="26">
        <f>SUM('㈱塩釜:機船'!J60)</f>
        <v>0.4809</v>
      </c>
      <c r="K60" s="26">
        <f>SUM('㈱塩釜:機船'!K60)</f>
        <v>0.09899999999999999</v>
      </c>
      <c r="L60" s="26">
        <f>SUM('㈱塩釜:機船'!L60)</f>
        <v>1.658</v>
      </c>
      <c r="M60" s="26">
        <f>SUM('㈱塩釜:機船'!M60)</f>
        <v>2.3965</v>
      </c>
      <c r="N60" s="26">
        <f>SUM('㈱塩釜:機船'!N60)</f>
        <v>12.357800000000001</v>
      </c>
      <c r="O60" s="26">
        <f>SUM('㈱塩釜:機船'!O60)</f>
        <v>9.7286</v>
      </c>
      <c r="P60" s="7">
        <f t="shared" si="0"/>
        <v>67.0287</v>
      </c>
    </row>
    <row r="61" spans="1:16" ht="18.75">
      <c r="A61" s="48" t="s">
        <v>49</v>
      </c>
      <c r="B61" s="472"/>
      <c r="C61" s="50" t="s">
        <v>18</v>
      </c>
      <c r="D61" s="25">
        <f>SUM('㈱塩釜:機船'!D61)</f>
        <v>210.568</v>
      </c>
      <c r="E61" s="25">
        <f>SUM('㈱塩釜:機船'!E61)</f>
        <v>588.197</v>
      </c>
      <c r="F61" s="25">
        <f>SUM('㈱塩釜:機船'!F61)</f>
        <v>446.618</v>
      </c>
      <c r="G61" s="25">
        <f>SUM('㈱塩釜:機船'!G61)</f>
        <v>538.094</v>
      </c>
      <c r="H61" s="25">
        <f>SUM('㈱塩釜:機船'!H61)</f>
        <v>70.749</v>
      </c>
      <c r="I61" s="25">
        <f>SUM('㈱塩釜:機船'!I61)</f>
        <v>55.69199999999999</v>
      </c>
      <c r="J61" s="25">
        <f>SUM('㈱塩釜:機船'!J61)</f>
        <v>38.335</v>
      </c>
      <c r="K61" s="25">
        <f>SUM('㈱塩釜:機船'!K61)</f>
        <v>9.576</v>
      </c>
      <c r="L61" s="25">
        <f>SUM('㈱塩釜:機船'!L61)</f>
        <v>156.27200000000002</v>
      </c>
      <c r="M61" s="25">
        <f>SUM('㈱塩釜:機船'!M61)</f>
        <v>216.776</v>
      </c>
      <c r="N61" s="25">
        <f>SUM('㈱塩釜:機船'!N61)</f>
        <v>1076.18725</v>
      </c>
      <c r="O61" s="25">
        <f>SUM('㈱塩釜:機船'!O61)</f>
        <v>978.033</v>
      </c>
      <c r="P61" s="8">
        <f t="shared" si="0"/>
        <v>4385.09725</v>
      </c>
    </row>
    <row r="62" spans="1:16" ht="18.75">
      <c r="A62" s="48" t="s">
        <v>0</v>
      </c>
      <c r="B62" s="49" t="s">
        <v>50</v>
      </c>
      <c r="C62" s="57" t="s">
        <v>16</v>
      </c>
      <c r="D62" s="26">
        <f>SUM('㈱塩釜:機船'!D62)</f>
        <v>15.116</v>
      </c>
      <c r="E62" s="26">
        <f>SUM('㈱塩釜:機船'!E62)</f>
        <v>8.063</v>
      </c>
      <c r="F62" s="26">
        <f>SUM('㈱塩釜:機船'!F62)</f>
        <v>2.77</v>
      </c>
      <c r="G62" s="26">
        <f>SUM('㈱塩釜:機船'!G62)</f>
        <v>1.38</v>
      </c>
      <c r="H62" s="26">
        <f>SUM('㈱塩釜:機船'!H62)</f>
        <v>10.845</v>
      </c>
      <c r="I62" s="26">
        <f>SUM('㈱塩釜:機船'!I62)</f>
        <v>43.404</v>
      </c>
      <c r="J62" s="26">
        <f>SUM('㈱塩釜:機船'!J62)</f>
        <v>97.069</v>
      </c>
      <c r="K62" s="26">
        <f>SUM('㈱塩釜:機船'!K62)</f>
        <v>162.822</v>
      </c>
      <c r="L62" s="26">
        <f>SUM('㈱塩釜:機船'!L62)</f>
        <v>182.61599999999999</v>
      </c>
      <c r="M62" s="26">
        <f>SUM('㈱塩釜:機船'!M62)</f>
        <v>117.119</v>
      </c>
      <c r="N62" s="26">
        <f>SUM('㈱塩釜:機船'!N62)</f>
        <v>35.403</v>
      </c>
      <c r="O62" s="26">
        <f>SUM('㈱塩釜:機船'!O62)</f>
        <v>25.408</v>
      </c>
      <c r="P62" s="7">
        <f t="shared" si="0"/>
        <v>702.0150000000001</v>
      </c>
    </row>
    <row r="63" spans="1:16" ht="18.75">
      <c r="A63" s="48" t="s">
        <v>51</v>
      </c>
      <c r="B63" s="50" t="s">
        <v>119</v>
      </c>
      <c r="C63" s="50" t="s">
        <v>18</v>
      </c>
      <c r="D63" s="25">
        <f>SUM('㈱塩釜:機船'!D63)</f>
        <v>1669.92</v>
      </c>
      <c r="E63" s="25">
        <f>SUM('㈱塩釜:機船'!E63)</f>
        <v>902.034</v>
      </c>
      <c r="F63" s="25">
        <f>SUM('㈱塩釜:機船'!F63)</f>
        <v>304.5</v>
      </c>
      <c r="G63" s="25">
        <f>SUM('㈱塩釜:機船'!G63)</f>
        <v>153.51</v>
      </c>
      <c r="H63" s="25">
        <f>SUM('㈱塩釜:機船'!H63)</f>
        <v>1761.586</v>
      </c>
      <c r="I63" s="25">
        <f>SUM('㈱塩釜:機船'!I63)</f>
        <v>5323.889</v>
      </c>
      <c r="J63" s="25">
        <f>SUM('㈱塩釜:機船'!J63)</f>
        <v>11947.144</v>
      </c>
      <c r="K63" s="25">
        <f>SUM('㈱塩釜:機船'!K63)</f>
        <v>19762.771</v>
      </c>
      <c r="L63" s="25">
        <f>SUM('㈱塩釜:機船'!L63)</f>
        <v>24385.131</v>
      </c>
      <c r="M63" s="25">
        <f>SUM('㈱塩釜:機船'!M63)</f>
        <v>16251.175000000001</v>
      </c>
      <c r="N63" s="25">
        <f>SUM('㈱塩釜:機船'!N63)</f>
        <v>5131.88275</v>
      </c>
      <c r="O63" s="25">
        <f>SUM('㈱塩釜:機船'!O63)</f>
        <v>3671.1620000000003</v>
      </c>
      <c r="P63" s="8">
        <f t="shared" si="0"/>
        <v>91264.70475</v>
      </c>
    </row>
    <row r="64" spans="1:16" ht="18.75">
      <c r="A64" s="48" t="s">
        <v>0</v>
      </c>
      <c r="B64" s="471" t="s">
        <v>53</v>
      </c>
      <c r="C64" s="57" t="s">
        <v>16</v>
      </c>
      <c r="D64" s="26">
        <f>SUM('㈱塩釜:機船'!D64)</f>
        <v>0</v>
      </c>
      <c r="E64" s="26">
        <f>SUM('㈱塩釜:機船'!E64)</f>
        <v>0</v>
      </c>
      <c r="F64" s="26">
        <f>SUM('㈱塩釜:機船'!F64)</f>
        <v>0.008</v>
      </c>
      <c r="G64" s="26">
        <f>SUM('㈱塩釜:機船'!G64)</f>
        <v>0</v>
      </c>
      <c r="H64" s="26">
        <f>SUM('㈱塩釜:機船'!H64)</f>
        <v>17.355</v>
      </c>
      <c r="I64" s="26">
        <f>SUM('㈱塩釜:機船'!I64)</f>
        <v>83.62880000000001</v>
      </c>
      <c r="J64" s="26">
        <f>SUM('㈱塩釜:機船'!J64)</f>
        <v>52.738299999999995</v>
      </c>
      <c r="K64" s="26">
        <f>SUM('㈱塩釜:機船'!K64)</f>
        <v>23.4966</v>
      </c>
      <c r="L64" s="26">
        <f>SUM('㈱塩釜:機船'!L64)</f>
        <v>9.863</v>
      </c>
      <c r="M64" s="26">
        <f>SUM('㈱塩釜:機船'!M64)</f>
        <v>2.8726000000000003</v>
      </c>
      <c r="N64" s="26">
        <f>SUM('㈱塩釜:機船'!N64)</f>
        <v>0.861</v>
      </c>
      <c r="O64" s="26">
        <f>SUM('㈱塩釜:機船'!O64)</f>
        <v>0.095</v>
      </c>
      <c r="P64" s="7">
        <f t="shared" si="0"/>
        <v>190.9183</v>
      </c>
    </row>
    <row r="65" spans="1:16" ht="18.75">
      <c r="A65" s="48" t="s">
        <v>23</v>
      </c>
      <c r="B65" s="472"/>
      <c r="C65" s="50" t="s">
        <v>18</v>
      </c>
      <c r="D65" s="25">
        <f>SUM('㈱塩釜:機船'!D65)</f>
        <v>0</v>
      </c>
      <c r="E65" s="25">
        <f>SUM('㈱塩釜:機船'!E65)</f>
        <v>0</v>
      </c>
      <c r="F65" s="25">
        <f>SUM('㈱塩釜:機船'!F65)</f>
        <v>6.72</v>
      </c>
      <c r="G65" s="25">
        <f>SUM('㈱塩釜:機船'!G65)</f>
        <v>0</v>
      </c>
      <c r="H65" s="25">
        <f>SUM('㈱塩釜:機船'!H65)</f>
        <v>3277.136</v>
      </c>
      <c r="I65" s="25">
        <f>SUM('㈱塩釜:機船'!I65)</f>
        <v>11200.555</v>
      </c>
      <c r="J65" s="25">
        <f>SUM('㈱塩釜:機船'!J65)</f>
        <v>12280.237</v>
      </c>
      <c r="K65" s="25">
        <f>SUM('㈱塩釜:機船'!K65)</f>
        <v>4271.617</v>
      </c>
      <c r="L65" s="25">
        <f>SUM('㈱塩釜:機船'!L65)</f>
        <v>2139.0950000000003</v>
      </c>
      <c r="M65" s="25">
        <f>SUM('㈱塩釜:機船'!M65)</f>
        <v>717.2349999999999</v>
      </c>
      <c r="N65" s="25">
        <f>SUM('㈱塩釜:機船'!N65)</f>
        <v>162.729</v>
      </c>
      <c r="O65" s="25">
        <f>SUM('㈱塩釜:機船'!O65)</f>
        <v>7.402</v>
      </c>
      <c r="P65" s="8">
        <f t="shared" si="0"/>
        <v>34062.726</v>
      </c>
    </row>
    <row r="66" spans="1:16" ht="18.75">
      <c r="A66" s="52"/>
      <c r="B66" s="49" t="s">
        <v>20</v>
      </c>
      <c r="C66" s="57" t="s">
        <v>16</v>
      </c>
      <c r="D66" s="26">
        <f>SUM('㈱塩釜:機船'!D66)</f>
        <v>0.005</v>
      </c>
      <c r="E66" s="26">
        <f>SUM('㈱塩釜:機船'!E66)</f>
        <v>29.581</v>
      </c>
      <c r="F66" s="26">
        <f>SUM('㈱塩釜:機船'!F66)</f>
        <v>0.0506</v>
      </c>
      <c r="G66" s="26">
        <f>SUM('㈱塩釜:機船'!G66)</f>
        <v>0.743</v>
      </c>
      <c r="H66" s="26">
        <f>SUM('㈱塩釜:機船'!H66)</f>
        <v>3.4004</v>
      </c>
      <c r="I66" s="26">
        <f>SUM('㈱塩釜:機船'!I66)</f>
        <v>6.433</v>
      </c>
      <c r="J66" s="26">
        <f>SUM('㈱塩釜:機船'!J66)</f>
        <v>19.194200000000002</v>
      </c>
      <c r="K66" s="26">
        <f>SUM('㈱塩釜:機船'!K66)</f>
        <v>22.1345</v>
      </c>
      <c r="L66" s="26">
        <f>SUM('㈱塩釜:機船'!L66)</f>
        <v>10.786</v>
      </c>
      <c r="M66" s="26">
        <f>SUM('㈱塩釜:機船'!M66)</f>
        <v>8.681000000000001</v>
      </c>
      <c r="N66" s="26">
        <f>SUM('㈱塩釜:機船'!N66)</f>
        <v>1.6742</v>
      </c>
      <c r="O66" s="26">
        <f>SUM('㈱塩釜:機船'!O66)</f>
        <v>0.5174</v>
      </c>
      <c r="P66" s="7">
        <f t="shared" si="0"/>
        <v>103.20029999999998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8">
        <f>SUM('㈱塩釜:機船'!D67)</f>
        <v>0.788</v>
      </c>
      <c r="E67" s="18">
        <f>SUM('㈱塩釜:機船'!E67)</f>
        <v>1104.617</v>
      </c>
      <c r="F67" s="18">
        <f>SUM('㈱塩釜:機船'!F67)</f>
        <v>1.365</v>
      </c>
      <c r="G67" s="18">
        <f>SUM('㈱塩釜:機船'!G67)</f>
        <v>7.204</v>
      </c>
      <c r="H67" s="18">
        <f>SUM('㈱塩釜:機船'!H67)</f>
        <v>320.114</v>
      </c>
      <c r="I67" s="18">
        <f>SUM('㈱塩釜:機船'!I67)</f>
        <v>328.19500000000005</v>
      </c>
      <c r="J67" s="18">
        <f>SUM('㈱塩釜:機船'!J67)</f>
        <v>605.107</v>
      </c>
      <c r="K67" s="18">
        <f>SUM('㈱塩釜:機船'!K67)</f>
        <v>1041.238</v>
      </c>
      <c r="L67" s="18">
        <f>SUM('㈱塩釜:機船'!L67)</f>
        <v>552.434</v>
      </c>
      <c r="M67" s="18">
        <f>SUM('㈱塩釜:機船'!M67)</f>
        <v>407.228</v>
      </c>
      <c r="N67" s="18">
        <f>SUM('㈱塩釜:機船'!N67)</f>
        <v>104.5755</v>
      </c>
      <c r="O67" s="18">
        <f>SUM('㈱塩釜:機船'!O67)</f>
        <v>54.54</v>
      </c>
      <c r="P67" s="9">
        <f t="shared" si="0"/>
        <v>4527.4055</v>
      </c>
    </row>
    <row r="68" ht="18.75">
      <c r="P68" s="10"/>
    </row>
    <row r="69" spans="1:16" ht="19.5" thickBot="1">
      <c r="A69" s="11" t="s">
        <v>87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86" t="s">
        <v>120</v>
      </c>
      <c r="P69" s="486"/>
    </row>
    <row r="70" spans="1:16" ht="18.75">
      <c r="A70" s="42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469" t="s">
        <v>121</v>
      </c>
      <c r="C71" s="57" t="s">
        <v>16</v>
      </c>
      <c r="D71" s="20">
        <f>+D60+D62+D64+D66</f>
        <v>21.1405</v>
      </c>
      <c r="E71" s="20">
        <f aca="true" t="shared" si="11" ref="E71:O71">+E60+E62+E64+E66</f>
        <v>57.708600000000004</v>
      </c>
      <c r="F71" s="20">
        <f t="shared" si="11"/>
        <v>9.848599999999998</v>
      </c>
      <c r="G71" s="20">
        <f t="shared" si="11"/>
        <v>7.2538</v>
      </c>
      <c r="H71" s="20">
        <f t="shared" si="11"/>
        <v>32.9514</v>
      </c>
      <c r="I71" s="20">
        <f t="shared" si="11"/>
        <v>134.1878</v>
      </c>
      <c r="J71" s="20">
        <f t="shared" si="11"/>
        <v>169.4824</v>
      </c>
      <c r="K71" s="20">
        <f t="shared" si="11"/>
        <v>208.5521</v>
      </c>
      <c r="L71" s="20">
        <f t="shared" si="11"/>
        <v>204.92299999999997</v>
      </c>
      <c r="M71" s="20">
        <f t="shared" si="11"/>
        <v>131.06910000000002</v>
      </c>
      <c r="N71" s="20">
        <f t="shared" si="11"/>
        <v>50.296</v>
      </c>
      <c r="O71" s="20">
        <f t="shared" si="11"/>
        <v>35.749</v>
      </c>
      <c r="P71" s="7">
        <f>SUM(D71:O71)</f>
        <v>1063.1623</v>
      </c>
    </row>
    <row r="72" spans="1:16" ht="18.75">
      <c r="A72" s="42" t="s">
        <v>51</v>
      </c>
      <c r="B72" s="470"/>
      <c r="C72" s="50" t="s">
        <v>18</v>
      </c>
      <c r="D72" s="25">
        <f>+D61+D63+D65+D67</f>
        <v>1881.276</v>
      </c>
      <c r="E72" s="25">
        <f aca="true" t="shared" si="12" ref="E72:O72">+E61+E63+E65+E67</f>
        <v>2594.848</v>
      </c>
      <c r="F72" s="25">
        <f t="shared" si="12"/>
        <v>759.203</v>
      </c>
      <c r="G72" s="25">
        <f t="shared" si="12"/>
        <v>698.808</v>
      </c>
      <c r="H72" s="25">
        <f t="shared" si="12"/>
        <v>5429.584999999999</v>
      </c>
      <c r="I72" s="25">
        <f t="shared" si="12"/>
        <v>16908.331</v>
      </c>
      <c r="J72" s="25">
        <f t="shared" si="12"/>
        <v>24870.823</v>
      </c>
      <c r="K72" s="25">
        <f t="shared" si="12"/>
        <v>25085.202</v>
      </c>
      <c r="L72" s="25">
        <f t="shared" si="12"/>
        <v>27232.932000000004</v>
      </c>
      <c r="M72" s="25">
        <f t="shared" si="12"/>
        <v>17592.414</v>
      </c>
      <c r="N72" s="25">
        <f t="shared" si="12"/>
        <v>6475.3745</v>
      </c>
      <c r="O72" s="25">
        <f t="shared" si="12"/>
        <v>4711.137000000001</v>
      </c>
      <c r="P72" s="8">
        <f>SUM(D72:O72)</f>
        <v>134239.9335</v>
      </c>
    </row>
    <row r="73" spans="1:16" ht="18.75">
      <c r="A73" s="48" t="s">
        <v>0</v>
      </c>
      <c r="B73" s="471" t="s">
        <v>54</v>
      </c>
      <c r="C73" s="57" t="s">
        <v>16</v>
      </c>
      <c r="D73" s="26">
        <f>SUM('㈱塩釜:機船'!D73)</f>
        <v>2.7241</v>
      </c>
      <c r="E73" s="26">
        <f>SUM('㈱塩釜:機船'!E73)</f>
        <v>1.8704</v>
      </c>
      <c r="F73" s="26">
        <f>SUM('㈱塩釜:機船'!F73)</f>
        <v>0.3309</v>
      </c>
      <c r="G73" s="26">
        <f>SUM('㈱塩釜:機船'!G73)</f>
        <v>0.3616</v>
      </c>
      <c r="H73" s="26">
        <f>SUM('㈱塩釜:機船'!H73)</f>
        <v>0.7266</v>
      </c>
      <c r="I73" s="26">
        <f>SUM('㈱塩釜:機船'!I73)</f>
        <v>7.4234</v>
      </c>
      <c r="J73" s="26">
        <f>SUM('㈱塩釜:機船'!J73)</f>
        <v>20.5178</v>
      </c>
      <c r="K73" s="26">
        <f>SUM('㈱塩釜:機船'!K73)</f>
        <v>12.8065</v>
      </c>
      <c r="L73" s="26">
        <f>SUM('㈱塩釜:機船'!L73)</f>
        <v>7.2452000000000005</v>
      </c>
      <c r="M73" s="26">
        <f>SUM('㈱塩釜:機船'!M73)</f>
        <v>2.8051</v>
      </c>
      <c r="N73" s="26">
        <f>SUM('㈱塩釜:機船'!N73)</f>
        <v>3.6136</v>
      </c>
      <c r="O73" s="26">
        <f>SUM('㈱塩釜:機船'!O73)</f>
        <v>4.4474</v>
      </c>
      <c r="P73" s="7">
        <f>SUM(D73:O73)</f>
        <v>64.8726</v>
      </c>
    </row>
    <row r="74" spans="1:16" ht="18.75">
      <c r="A74" s="48" t="s">
        <v>34</v>
      </c>
      <c r="B74" s="472"/>
      <c r="C74" s="50" t="s">
        <v>18</v>
      </c>
      <c r="D74" s="25">
        <f>SUM('㈱塩釜:機船'!D74)</f>
        <v>4291.937</v>
      </c>
      <c r="E74" s="25">
        <f>SUM('㈱塩釜:機船'!E74)</f>
        <v>3206.768</v>
      </c>
      <c r="F74" s="25">
        <f>SUM('㈱塩釜:機船'!F74)</f>
        <v>675.689</v>
      </c>
      <c r="G74" s="25">
        <f>SUM('㈱塩釜:機船'!G74)</f>
        <v>672.042</v>
      </c>
      <c r="H74" s="25">
        <f>SUM('㈱塩釜:機船'!H74)</f>
        <v>1211.596</v>
      </c>
      <c r="I74" s="25">
        <f>SUM('㈱塩釜:機船'!I74)</f>
        <v>6862.449</v>
      </c>
      <c r="J74" s="25">
        <f>SUM('㈱塩釜:機船'!J74)</f>
        <v>26494.987</v>
      </c>
      <c r="K74" s="25">
        <f>SUM('㈱塩釜:機船'!K74)</f>
        <v>23433.359</v>
      </c>
      <c r="L74" s="25">
        <f>SUM('㈱塩釜:機船'!L74)</f>
        <v>16441.924</v>
      </c>
      <c r="M74" s="25">
        <f>SUM('㈱塩釜:機船'!M74)</f>
        <v>6166.362</v>
      </c>
      <c r="N74" s="25">
        <f>SUM('㈱塩釜:機船'!N74)</f>
        <v>4701.69935</v>
      </c>
      <c r="O74" s="25">
        <f>SUM('㈱塩釜:機船'!O74)</f>
        <v>4612.075</v>
      </c>
      <c r="P74" s="8">
        <f>SUM(D74:O74)</f>
        <v>98770.88734999999</v>
      </c>
    </row>
    <row r="75" spans="1:16" ht="18.75">
      <c r="A75" s="48" t="s">
        <v>0</v>
      </c>
      <c r="B75" s="471" t="s">
        <v>55</v>
      </c>
      <c r="C75" s="57" t="s">
        <v>16</v>
      </c>
      <c r="D75" s="26">
        <f>SUM('㈱塩釜:機船'!D75)</f>
        <v>0.0157</v>
      </c>
      <c r="E75" s="26">
        <f>SUM('㈱塩釜:機船'!E75)</f>
        <v>0.0769</v>
      </c>
      <c r="F75" s="26">
        <f>SUM('㈱塩釜:機船'!F75)</f>
        <v>0.0005</v>
      </c>
      <c r="G75" s="26">
        <f>SUM('㈱塩釜:機船'!G75)</f>
        <v>0</v>
      </c>
      <c r="H75" s="26">
        <f>SUM('㈱塩釜:機船'!H75)</f>
        <v>0.6606</v>
      </c>
      <c r="I75" s="26">
        <f>SUM('㈱塩釜:機船'!I75)</f>
        <v>0.8698</v>
      </c>
      <c r="J75" s="26">
        <f>SUM('㈱塩釜:機船'!J75)</f>
        <v>0.2128</v>
      </c>
      <c r="K75" s="26">
        <f>SUM('㈱塩釜:機船'!K75)</f>
        <v>0</v>
      </c>
      <c r="L75" s="26">
        <f>SUM('㈱塩釜:機船'!L75)</f>
        <v>0.0516</v>
      </c>
      <c r="M75" s="26">
        <f>SUM('㈱塩釜:機船'!M75)</f>
        <v>0.2312</v>
      </c>
      <c r="N75" s="26">
        <f>SUM('㈱塩釜:機船'!N75)</f>
        <v>0.1536</v>
      </c>
      <c r="O75" s="26">
        <f>SUM('㈱塩釜:機船'!O75)</f>
        <v>0.0562</v>
      </c>
      <c r="P75" s="7">
        <f aca="true" t="shared" si="13" ref="P75:P102">SUM(D75:O75)</f>
        <v>2.3289</v>
      </c>
    </row>
    <row r="76" spans="1:16" ht="18.75">
      <c r="A76" s="48" t="s">
        <v>0</v>
      </c>
      <c r="B76" s="472"/>
      <c r="C76" s="50" t="s">
        <v>18</v>
      </c>
      <c r="D76" s="25">
        <f>SUM('㈱塩釜:機船'!D76)</f>
        <v>9.891</v>
      </c>
      <c r="E76" s="25">
        <f>SUM('㈱塩釜:機船'!E76)</f>
        <v>52.108</v>
      </c>
      <c r="F76" s="25">
        <f>SUM('㈱塩釜:機船'!F76)</f>
        <v>0.315</v>
      </c>
      <c r="G76" s="25">
        <f>SUM('㈱塩釜:機船'!G76)</f>
        <v>0</v>
      </c>
      <c r="H76" s="25">
        <f>SUM('㈱塩釜:機船'!H76)</f>
        <v>94.407</v>
      </c>
      <c r="I76" s="25">
        <f>SUM('㈱塩釜:機船'!I76)</f>
        <v>72.614</v>
      </c>
      <c r="J76" s="25">
        <f>SUM('㈱塩釜:機船'!J76)</f>
        <v>18.614</v>
      </c>
      <c r="K76" s="25">
        <f>SUM('㈱塩釜:機船'!K76)</f>
        <v>0</v>
      </c>
      <c r="L76" s="25">
        <f>SUM('㈱塩釜:機船'!L76)</f>
        <v>1.88</v>
      </c>
      <c r="M76" s="25">
        <f>SUM('㈱塩釜:機船'!M76)</f>
        <v>6.706</v>
      </c>
      <c r="N76" s="25">
        <f>SUM('㈱塩釜:機船'!N76)</f>
        <v>5.121</v>
      </c>
      <c r="O76" s="25">
        <f>SUM('㈱塩釜:機船'!O76)</f>
        <v>2.027</v>
      </c>
      <c r="P76" s="8">
        <f t="shared" si="13"/>
        <v>263.683</v>
      </c>
    </row>
    <row r="77" spans="1:16" ht="18.75">
      <c r="A77" s="48" t="s">
        <v>56</v>
      </c>
      <c r="B77" s="49" t="s">
        <v>147</v>
      </c>
      <c r="C77" s="57" t="s">
        <v>16</v>
      </c>
      <c r="D77" s="26">
        <f>SUM('㈱塩釜:機船'!D77)</f>
        <v>0</v>
      </c>
      <c r="E77" s="26">
        <f>SUM('㈱塩釜:機船'!E77)</f>
        <v>0</v>
      </c>
      <c r="F77" s="26">
        <f>SUM('㈱塩釜:機船'!F77)</f>
        <v>0</v>
      </c>
      <c r="G77" s="26">
        <f>SUM('㈱塩釜:機船'!G77)</f>
        <v>0</v>
      </c>
      <c r="H77" s="26">
        <f>SUM('㈱塩釜:機船'!H77)</f>
        <v>0</v>
      </c>
      <c r="I77" s="26">
        <f>SUM('㈱塩釜:機船'!I77)</f>
        <v>0</v>
      </c>
      <c r="J77" s="26">
        <f>SUM('㈱塩釜:機船'!J77)</f>
        <v>0</v>
      </c>
      <c r="K77" s="26">
        <f>SUM('㈱塩釜:機船'!K77)</f>
        <v>0</v>
      </c>
      <c r="L77" s="26">
        <f>SUM('㈱塩釜:機船'!L77)</f>
        <v>0</v>
      </c>
      <c r="M77" s="26">
        <f>SUM('㈱塩釜:機船'!M77)</f>
        <v>0</v>
      </c>
      <c r="N77" s="26">
        <f>SUM('㈱塩釜:機船'!N77)</f>
        <v>0</v>
      </c>
      <c r="O77" s="26">
        <f>SUM('㈱塩釜:機船'!O77)</f>
        <v>0</v>
      </c>
      <c r="P77" s="7">
        <f t="shared" si="13"/>
        <v>0</v>
      </c>
    </row>
    <row r="78" spans="1:16" ht="18.75">
      <c r="A78" s="48"/>
      <c r="B78" s="50" t="s">
        <v>148</v>
      </c>
      <c r="C78" s="50" t="s">
        <v>18</v>
      </c>
      <c r="D78" s="25">
        <f>SUM('㈱塩釜:機船'!D78)</f>
        <v>0</v>
      </c>
      <c r="E78" s="25">
        <f>SUM('㈱塩釜:機船'!E78)</f>
        <v>0</v>
      </c>
      <c r="F78" s="25">
        <f>SUM('㈱塩釜:機船'!F78)</f>
        <v>0</v>
      </c>
      <c r="G78" s="25">
        <f>SUM('㈱塩釜:機船'!G78)</f>
        <v>0</v>
      </c>
      <c r="H78" s="25">
        <f>SUM('㈱塩釜:機船'!H78)</f>
        <v>0</v>
      </c>
      <c r="I78" s="25">
        <f>SUM('㈱塩釜:機船'!I78)</f>
        <v>0</v>
      </c>
      <c r="J78" s="25">
        <f>SUM('㈱塩釜:機船'!J78)</f>
        <v>0</v>
      </c>
      <c r="K78" s="25">
        <f>SUM('㈱塩釜:機船'!K78)</f>
        <v>0</v>
      </c>
      <c r="L78" s="25">
        <f>SUM('㈱塩釜:機船'!L78)</f>
        <v>0</v>
      </c>
      <c r="M78" s="25">
        <f>SUM('㈱塩釜:機船'!M78)</f>
        <v>0</v>
      </c>
      <c r="N78" s="25">
        <f>SUM('㈱塩釜:機船'!N78)</f>
        <v>0</v>
      </c>
      <c r="O78" s="25">
        <f>SUM('㈱塩釜:機船'!O78)</f>
        <v>0</v>
      </c>
      <c r="P78" s="8">
        <f t="shared" si="13"/>
        <v>0</v>
      </c>
    </row>
    <row r="79" spans="1:16" ht="18.75">
      <c r="A79" s="48"/>
      <c r="B79" s="471" t="s">
        <v>59</v>
      </c>
      <c r="C79" s="57" t="s">
        <v>16</v>
      </c>
      <c r="D79" s="26">
        <f>SUM('㈱塩釜:機船'!D79)</f>
        <v>0</v>
      </c>
      <c r="E79" s="26">
        <f>SUM('㈱塩釜:機船'!E79)</f>
        <v>0</v>
      </c>
      <c r="F79" s="26">
        <f>SUM('㈱塩釜:機船'!F79)</f>
        <v>0</v>
      </c>
      <c r="G79" s="26">
        <f>SUM('㈱塩釜:機船'!G79)</f>
        <v>0</v>
      </c>
      <c r="H79" s="26">
        <f>SUM('㈱塩釜:機船'!H79)</f>
        <v>0</v>
      </c>
      <c r="I79" s="26">
        <f>SUM('㈱塩釜:機船'!I79)</f>
        <v>0</v>
      </c>
      <c r="J79" s="26">
        <f>SUM('㈱塩釜:機船'!J79)</f>
        <v>0</v>
      </c>
      <c r="K79" s="26">
        <f>SUM('㈱塩釜:機船'!K79)</f>
        <v>0</v>
      </c>
      <c r="L79" s="26">
        <f>SUM('㈱塩釜:機船'!L79)</f>
        <v>0</v>
      </c>
      <c r="M79" s="26">
        <f>SUM('㈱塩釜:機船'!M79)</f>
        <v>0</v>
      </c>
      <c r="N79" s="26">
        <f>SUM('㈱塩釜:機船'!N79)</f>
        <v>0</v>
      </c>
      <c r="O79" s="26">
        <f>SUM('㈱塩釜:機船'!O79)</f>
        <v>0</v>
      </c>
      <c r="P79" s="7">
        <f t="shared" si="13"/>
        <v>0</v>
      </c>
    </row>
    <row r="80" spans="1:16" ht="18.75">
      <c r="A80" s="48" t="s">
        <v>17</v>
      </c>
      <c r="B80" s="472"/>
      <c r="C80" s="50" t="s">
        <v>18</v>
      </c>
      <c r="D80" s="25">
        <f>SUM('㈱塩釜:機船'!D80)</f>
        <v>0</v>
      </c>
      <c r="E80" s="25">
        <f>SUM('㈱塩釜:機船'!E80)</f>
        <v>0</v>
      </c>
      <c r="F80" s="25">
        <f>SUM('㈱塩釜:機船'!F80)</f>
        <v>0</v>
      </c>
      <c r="G80" s="25">
        <f>SUM('㈱塩釜:機船'!G80)</f>
        <v>0</v>
      </c>
      <c r="H80" s="25">
        <f>SUM('㈱塩釜:機船'!H80)</f>
        <v>0</v>
      </c>
      <c r="I80" s="25">
        <f>SUM('㈱塩釜:機船'!I80)</f>
        <v>0</v>
      </c>
      <c r="J80" s="25">
        <f>SUM('㈱塩釜:機船'!J80)</f>
        <v>0</v>
      </c>
      <c r="K80" s="25">
        <f>SUM('㈱塩釜:機船'!K80)</f>
        <v>0</v>
      </c>
      <c r="L80" s="25">
        <f>SUM('㈱塩釜:機船'!L80)</f>
        <v>0</v>
      </c>
      <c r="M80" s="25">
        <f>SUM('㈱塩釜:機船'!M80)</f>
        <v>0</v>
      </c>
      <c r="N80" s="25">
        <f>SUM('㈱塩釜:機船'!N80)</f>
        <v>0</v>
      </c>
      <c r="O80" s="25">
        <f>SUM('㈱塩釜:機船'!O80)</f>
        <v>0</v>
      </c>
      <c r="P80" s="8">
        <f t="shared" si="13"/>
        <v>0</v>
      </c>
    </row>
    <row r="81" spans="1:16" ht="18.75">
      <c r="A81" s="48"/>
      <c r="B81" s="49" t="s">
        <v>20</v>
      </c>
      <c r="C81" s="57" t="s">
        <v>16</v>
      </c>
      <c r="D81" s="26">
        <f>SUM('㈱塩釜:機船'!D81)</f>
        <v>22.2813</v>
      </c>
      <c r="E81" s="26">
        <f>SUM('㈱塩釜:機船'!E81)</f>
        <v>11.3673</v>
      </c>
      <c r="F81" s="26">
        <f>SUM('㈱塩釜:機船'!F81)</f>
        <v>3.5684</v>
      </c>
      <c r="G81" s="26">
        <f>SUM('㈱塩釜:機船'!G81)</f>
        <v>3.1818999999999997</v>
      </c>
      <c r="H81" s="26">
        <f>SUM('㈱塩釜:機船'!H81)</f>
        <v>22.258699999999997</v>
      </c>
      <c r="I81" s="26">
        <f>SUM('㈱塩釜:機船'!I81)</f>
        <v>14.866599999999998</v>
      </c>
      <c r="J81" s="26">
        <f>SUM('㈱塩釜:機船'!J81)</f>
        <v>8.862400000000001</v>
      </c>
      <c r="K81" s="26">
        <f>SUM('㈱塩釜:機船'!K81)</f>
        <v>2.0696</v>
      </c>
      <c r="L81" s="26">
        <f>SUM('㈱塩釜:機船'!L81)</f>
        <v>8.4879</v>
      </c>
      <c r="M81" s="26">
        <f>SUM('㈱塩釜:機船'!M81)</f>
        <v>16.1173</v>
      </c>
      <c r="N81" s="26">
        <f>SUM('㈱塩釜:機船'!N81)</f>
        <v>16.3944</v>
      </c>
      <c r="O81" s="26">
        <f>SUM('㈱塩釜:機船'!O81)</f>
        <v>27.773899999999998</v>
      </c>
      <c r="P81" s="7">
        <f t="shared" si="13"/>
        <v>157.22969999999998</v>
      </c>
    </row>
    <row r="82" spans="1:16" ht="18.75">
      <c r="A82" s="48"/>
      <c r="B82" s="50" t="s">
        <v>149</v>
      </c>
      <c r="C82" s="50" t="s">
        <v>18</v>
      </c>
      <c r="D82" s="25">
        <f>SUM('㈱塩釜:機船'!D82)</f>
        <v>7936.932999999999</v>
      </c>
      <c r="E82" s="25">
        <f>SUM('㈱塩釜:機船'!E82)</f>
        <v>6049.135</v>
      </c>
      <c r="F82" s="25">
        <f>SUM('㈱塩釜:機船'!F82)</f>
        <v>2453.054</v>
      </c>
      <c r="G82" s="25">
        <f>SUM('㈱塩釜:機船'!G82)</f>
        <v>1488.466</v>
      </c>
      <c r="H82" s="25">
        <f>SUM('㈱塩釜:機船'!H82)</f>
        <v>10918.884</v>
      </c>
      <c r="I82" s="25">
        <f>SUM('㈱塩釜:機船'!I82)</f>
        <v>7496.027</v>
      </c>
      <c r="J82" s="25">
        <f>SUM('㈱塩釜:機船'!J82)</f>
        <v>6441.58</v>
      </c>
      <c r="K82" s="25">
        <f>SUM('㈱塩釜:機船'!K82)</f>
        <v>4105.63</v>
      </c>
      <c r="L82" s="25">
        <f>SUM('㈱塩釜:機船'!L82)</f>
        <v>7561.407999999999</v>
      </c>
      <c r="M82" s="25">
        <f>SUM('㈱塩釜:機船'!M82)</f>
        <v>8236.128</v>
      </c>
      <c r="N82" s="25">
        <f>SUM('㈱塩釜:機船'!N82)</f>
        <v>8696.17685</v>
      </c>
      <c r="O82" s="25">
        <f>SUM('㈱塩釜:機船'!O82)</f>
        <v>26251.596</v>
      </c>
      <c r="P82" s="8">
        <f t="shared" si="13"/>
        <v>97635.01785</v>
      </c>
    </row>
    <row r="83" spans="1:16" ht="18.75">
      <c r="A83" s="48" t="s">
        <v>23</v>
      </c>
      <c r="B83" s="469" t="s">
        <v>101</v>
      </c>
      <c r="C83" s="57" t="s">
        <v>16</v>
      </c>
      <c r="D83" s="26">
        <f>+D73+D75+D77+D79+D81</f>
        <v>25.0211</v>
      </c>
      <c r="E83" s="26">
        <f aca="true" t="shared" si="14" ref="E83:O83">+E73+E75+E77+E79+E81</f>
        <v>13.3146</v>
      </c>
      <c r="F83" s="26">
        <f t="shared" si="14"/>
        <v>3.8998</v>
      </c>
      <c r="G83" s="26">
        <f t="shared" si="14"/>
        <v>3.5435</v>
      </c>
      <c r="H83" s="26">
        <f t="shared" si="14"/>
        <v>23.645899999999997</v>
      </c>
      <c r="I83" s="26">
        <f t="shared" si="14"/>
        <v>23.159799999999997</v>
      </c>
      <c r="J83" s="26">
        <f t="shared" si="14"/>
        <v>29.593000000000004</v>
      </c>
      <c r="K83" s="26">
        <f t="shared" si="14"/>
        <v>14.8761</v>
      </c>
      <c r="L83" s="26">
        <f t="shared" si="14"/>
        <v>15.7847</v>
      </c>
      <c r="M83" s="26">
        <f t="shared" si="14"/>
        <v>19.1536</v>
      </c>
      <c r="N83" s="26">
        <f t="shared" si="14"/>
        <v>20.1616</v>
      </c>
      <c r="O83" s="26">
        <f t="shared" si="14"/>
        <v>32.277499999999996</v>
      </c>
      <c r="P83" s="7">
        <f t="shared" si="13"/>
        <v>224.43120000000002</v>
      </c>
    </row>
    <row r="84" spans="1:16" ht="18.75">
      <c r="A84" s="42"/>
      <c r="B84" s="470"/>
      <c r="C84" s="50" t="s">
        <v>18</v>
      </c>
      <c r="D84" s="25">
        <f>+D74+D76+D78+D80+D82</f>
        <v>12238.760999999999</v>
      </c>
      <c r="E84" s="25">
        <f aca="true" t="shared" si="15" ref="E84:O84">+E74+E76+E78+E80+E82</f>
        <v>9308.011</v>
      </c>
      <c r="F84" s="25">
        <f t="shared" si="15"/>
        <v>3129.058</v>
      </c>
      <c r="G84" s="25">
        <f t="shared" si="15"/>
        <v>2160.508</v>
      </c>
      <c r="H84" s="25">
        <f t="shared" si="15"/>
        <v>12224.887</v>
      </c>
      <c r="I84" s="25">
        <f t="shared" si="15"/>
        <v>14431.09</v>
      </c>
      <c r="J84" s="25">
        <f t="shared" si="15"/>
        <v>32955.181000000004</v>
      </c>
      <c r="K84" s="25">
        <f t="shared" si="15"/>
        <v>27538.989</v>
      </c>
      <c r="L84" s="25">
        <f t="shared" si="15"/>
        <v>24005.212</v>
      </c>
      <c r="M84" s="25">
        <f t="shared" si="15"/>
        <v>14409.196</v>
      </c>
      <c r="N84" s="25">
        <f t="shared" si="15"/>
        <v>13402.9972</v>
      </c>
      <c r="O84" s="25">
        <f t="shared" si="15"/>
        <v>30865.698</v>
      </c>
      <c r="P84" s="8">
        <f t="shared" si="13"/>
        <v>196669.58820000003</v>
      </c>
    </row>
    <row r="85" spans="1:16" ht="18.75">
      <c r="A85" s="465" t="s">
        <v>125</v>
      </c>
      <c r="B85" s="466"/>
      <c r="C85" s="57" t="s">
        <v>16</v>
      </c>
      <c r="D85" s="26">
        <f>SUM('㈱塩釜:機船'!D85)</f>
        <v>0.417</v>
      </c>
      <c r="E85" s="26">
        <f>SUM('㈱塩釜:機船'!E85)</f>
        <v>0.2106</v>
      </c>
      <c r="F85" s="26">
        <f>SUM('㈱塩釜:機船'!F85)</f>
        <v>0.1688</v>
      </c>
      <c r="G85" s="26">
        <f>SUM('㈱塩釜:機船'!G85)</f>
        <v>0</v>
      </c>
      <c r="H85" s="26">
        <f>SUM('㈱塩釜:機船'!H85)</f>
        <v>0.018699999999999998</v>
      </c>
      <c r="I85" s="26">
        <f>SUM('㈱塩釜:機船'!I85)</f>
        <v>0.6720999999999999</v>
      </c>
      <c r="J85" s="26">
        <f>SUM('㈱塩釜:機船'!J85)</f>
        <v>0.7341</v>
      </c>
      <c r="K85" s="26">
        <f>SUM('㈱塩釜:機船'!K85)</f>
        <v>1.291</v>
      </c>
      <c r="L85" s="26">
        <f>SUM('㈱塩釜:機船'!L85)</f>
        <v>0.8527</v>
      </c>
      <c r="M85" s="26">
        <f>SUM('㈱塩釜:機船'!M85)</f>
        <v>0.9205</v>
      </c>
      <c r="N85" s="26">
        <f>SUM('㈱塩釜:機船'!N85)</f>
        <v>0.9238999999999999</v>
      </c>
      <c r="O85" s="26">
        <f>SUM('㈱塩釜:機船'!O85)</f>
        <v>0.3685</v>
      </c>
      <c r="P85" s="7">
        <f t="shared" si="13"/>
        <v>6.5779</v>
      </c>
    </row>
    <row r="86" spans="1:16" ht="18.75">
      <c r="A86" s="467"/>
      <c r="B86" s="468"/>
      <c r="C86" s="50" t="s">
        <v>18</v>
      </c>
      <c r="D86" s="25">
        <f>SUM('㈱塩釜:機船'!D86)</f>
        <v>117.252</v>
      </c>
      <c r="E86" s="25">
        <f>SUM('㈱塩釜:機船'!E86)</f>
        <v>147.263</v>
      </c>
      <c r="F86" s="25">
        <f>SUM('㈱塩釜:機船'!F86)</f>
        <v>128.531</v>
      </c>
      <c r="G86" s="25">
        <f>SUM('㈱塩釜:機船'!G86)</f>
        <v>0</v>
      </c>
      <c r="H86" s="25">
        <f>SUM('㈱塩釜:機船'!H86)</f>
        <v>17.85</v>
      </c>
      <c r="I86" s="25">
        <f>SUM('㈱塩釜:機船'!I86)</f>
        <v>974.562</v>
      </c>
      <c r="J86" s="25">
        <f>SUM('㈱塩釜:機船'!J86)</f>
        <v>1193.6319999999998</v>
      </c>
      <c r="K86" s="25">
        <f>SUM('㈱塩釜:機船'!K86)</f>
        <v>1658.328</v>
      </c>
      <c r="L86" s="25">
        <f>SUM('㈱塩釜:機船'!L86)</f>
        <v>1234.4</v>
      </c>
      <c r="M86" s="25">
        <f>SUM('㈱塩釜:機船'!M86)</f>
        <v>878.695</v>
      </c>
      <c r="N86" s="25">
        <f>SUM('㈱塩釜:機船'!N86)</f>
        <v>663.949</v>
      </c>
      <c r="O86" s="25">
        <f>SUM('㈱塩釜:機船'!O86)</f>
        <v>318.184</v>
      </c>
      <c r="P86" s="8">
        <f t="shared" si="13"/>
        <v>7332.645999999999</v>
      </c>
    </row>
    <row r="87" spans="1:16" ht="18.75">
      <c r="A87" s="465" t="s">
        <v>126</v>
      </c>
      <c r="B87" s="466"/>
      <c r="C87" s="57" t="s">
        <v>16</v>
      </c>
      <c r="D87" s="26">
        <f>SUM('㈱塩釜:機船'!D87)</f>
        <v>0</v>
      </c>
      <c r="E87" s="26">
        <f>SUM('㈱塩釜:機船'!E87)</f>
        <v>0</v>
      </c>
      <c r="F87" s="26">
        <f>SUM('㈱塩釜:機船'!F87)</f>
        <v>0</v>
      </c>
      <c r="G87" s="26">
        <f>SUM('㈱塩釜:機船'!G87)</f>
        <v>0</v>
      </c>
      <c r="H87" s="26">
        <f>SUM('㈱塩釜:機船'!H87)</f>
        <v>0</v>
      </c>
      <c r="I87" s="26">
        <f>SUM('㈱塩釜:機船'!I87)</f>
        <v>0</v>
      </c>
      <c r="J87" s="26">
        <f>SUM('㈱塩釜:機船'!J87)</f>
        <v>0</v>
      </c>
      <c r="K87" s="26">
        <f>SUM('㈱塩釜:機船'!K87)</f>
        <v>0</v>
      </c>
      <c r="L87" s="26">
        <f>SUM('㈱塩釜:機船'!L87)</f>
        <v>0</v>
      </c>
      <c r="M87" s="26">
        <f>SUM('㈱塩釜:機船'!M87)</f>
        <v>0</v>
      </c>
      <c r="N87" s="26">
        <f>SUM('㈱塩釜:機船'!N87)</f>
        <v>0</v>
      </c>
      <c r="O87" s="26">
        <f>SUM('㈱塩釜:機船'!O87)</f>
        <v>0</v>
      </c>
      <c r="P87" s="7">
        <f t="shared" si="13"/>
        <v>0</v>
      </c>
    </row>
    <row r="88" spans="1:16" ht="18.75">
      <c r="A88" s="467"/>
      <c r="B88" s="468"/>
      <c r="C88" s="50" t="s">
        <v>18</v>
      </c>
      <c r="D88" s="25">
        <f>SUM('㈱塩釜:機船'!D88)</f>
        <v>0</v>
      </c>
      <c r="E88" s="25">
        <f>SUM('㈱塩釜:機船'!E88)</f>
        <v>0</v>
      </c>
      <c r="F88" s="25">
        <f>SUM('㈱塩釜:機船'!F88)</f>
        <v>0</v>
      </c>
      <c r="G88" s="25">
        <f>SUM('㈱塩釜:機船'!G88)</f>
        <v>0</v>
      </c>
      <c r="H88" s="25">
        <f>SUM('㈱塩釜:機船'!H88)</f>
        <v>0</v>
      </c>
      <c r="I88" s="25">
        <f>SUM('㈱塩釜:機船'!I88)</f>
        <v>0</v>
      </c>
      <c r="J88" s="25">
        <f>SUM('㈱塩釜:機船'!J88)</f>
        <v>0</v>
      </c>
      <c r="K88" s="25">
        <f>SUM('㈱塩釜:機船'!K88)</f>
        <v>0</v>
      </c>
      <c r="L88" s="25">
        <f>SUM('㈱塩釜:機船'!L88)</f>
        <v>0</v>
      </c>
      <c r="M88" s="25">
        <f>SUM('㈱塩釜:機船'!M88)</f>
        <v>0</v>
      </c>
      <c r="N88" s="25">
        <f>SUM('㈱塩釜:機船'!N88)</f>
        <v>0</v>
      </c>
      <c r="O88" s="25">
        <f>SUM('㈱塩釜:機船'!O88)</f>
        <v>0</v>
      </c>
      <c r="P88" s="8">
        <f t="shared" si="13"/>
        <v>0</v>
      </c>
    </row>
    <row r="89" spans="1:16" ht="18.75">
      <c r="A89" s="465" t="s">
        <v>127</v>
      </c>
      <c r="B89" s="466"/>
      <c r="C89" s="57" t="s">
        <v>16</v>
      </c>
      <c r="D89" s="26">
        <f>SUM('㈱塩釜:機船'!D89)</f>
        <v>0</v>
      </c>
      <c r="E89" s="26">
        <f>SUM('㈱塩釜:機船'!E89)</f>
        <v>0</v>
      </c>
      <c r="F89" s="26">
        <f>SUM('㈱塩釜:機船'!F89)</f>
        <v>0.0022</v>
      </c>
      <c r="G89" s="26">
        <f>SUM('㈱塩釜:機船'!G89)</f>
        <v>0.0261</v>
      </c>
      <c r="H89" s="26">
        <f>SUM('㈱塩釜:機船'!H89)</f>
        <v>0.0619</v>
      </c>
      <c r="I89" s="26">
        <f>SUM('㈱塩釜:機船'!I89)</f>
        <v>0.1239</v>
      </c>
      <c r="J89" s="26">
        <f>SUM('㈱塩釜:機船'!J89)</f>
        <v>0.0257</v>
      </c>
      <c r="K89" s="26">
        <f>SUM('㈱塩釜:機船'!K89)</f>
        <v>0.389</v>
      </c>
      <c r="L89" s="26">
        <f>SUM('㈱塩釜:機船'!L89)</f>
        <v>0.7431</v>
      </c>
      <c r="M89" s="26">
        <f>SUM('㈱塩釜:機船'!M89)</f>
        <v>0.4342</v>
      </c>
      <c r="N89" s="26">
        <f>SUM('㈱塩釜:機船'!N89)</f>
        <v>3.6242</v>
      </c>
      <c r="O89" s="26">
        <f>SUM('㈱塩釜:機船'!O89)</f>
        <v>0.0146</v>
      </c>
      <c r="P89" s="7">
        <f t="shared" si="13"/>
        <v>5.4449</v>
      </c>
    </row>
    <row r="90" spans="1:16" ht="18.75">
      <c r="A90" s="467"/>
      <c r="B90" s="468"/>
      <c r="C90" s="50" t="s">
        <v>18</v>
      </c>
      <c r="D90" s="25">
        <f>SUM('㈱塩釜:機船'!D90)</f>
        <v>0</v>
      </c>
      <c r="E90" s="25">
        <f>SUM('㈱塩釜:機船'!E90)</f>
        <v>0</v>
      </c>
      <c r="F90" s="25">
        <f>SUM('㈱塩釜:機船'!F90)</f>
        <v>5.775</v>
      </c>
      <c r="G90" s="25">
        <f>SUM('㈱塩釜:機船'!G90)</f>
        <v>53.057</v>
      </c>
      <c r="H90" s="25">
        <f>SUM('㈱塩釜:機船'!H90)</f>
        <v>164.389</v>
      </c>
      <c r="I90" s="25">
        <f>SUM('㈱塩釜:機船'!I90)</f>
        <v>271.436</v>
      </c>
      <c r="J90" s="25">
        <f>SUM('㈱塩釜:機船'!J90)</f>
        <v>44.541</v>
      </c>
      <c r="K90" s="25">
        <f>SUM('㈱塩釜:機船'!K90)</f>
        <v>201.338</v>
      </c>
      <c r="L90" s="25">
        <f>SUM('㈱塩釜:機船'!L90)</f>
        <v>295.281</v>
      </c>
      <c r="M90" s="25">
        <f>SUM('㈱塩釜:機船'!M90)</f>
        <v>283.718</v>
      </c>
      <c r="N90" s="25">
        <f>SUM('㈱塩釜:機船'!N90)</f>
        <v>1406.915</v>
      </c>
      <c r="O90" s="25">
        <f>SUM('㈱塩釜:機船'!O90)</f>
        <v>85.092</v>
      </c>
      <c r="P90" s="8">
        <f t="shared" si="13"/>
        <v>2811.542</v>
      </c>
    </row>
    <row r="91" spans="1:16" ht="18.75">
      <c r="A91" s="465" t="s">
        <v>150</v>
      </c>
      <c r="B91" s="466"/>
      <c r="C91" s="57" t="s">
        <v>16</v>
      </c>
      <c r="D91" s="26">
        <f>SUM('㈱塩釜:機船'!D91)</f>
        <v>0.9667</v>
      </c>
      <c r="E91" s="26">
        <f>SUM('㈱塩釜:機船'!E91)</f>
        <v>0.743</v>
      </c>
      <c r="F91" s="26">
        <f>SUM('㈱塩釜:機船'!F91)</f>
        <v>0.4782</v>
      </c>
      <c r="G91" s="26">
        <f>SUM('㈱塩釜:機船'!G91)</f>
        <v>0.441</v>
      </c>
      <c r="H91" s="26">
        <f>SUM('㈱塩釜:機船'!H91)</f>
        <v>26.323</v>
      </c>
      <c r="I91" s="26">
        <f>SUM('㈱塩釜:機船'!I91)</f>
        <v>33.7105</v>
      </c>
      <c r="J91" s="26">
        <f>SUM('㈱塩釜:機船'!J91)</f>
        <v>4.90285</v>
      </c>
      <c r="K91" s="26">
        <f>SUM('㈱塩釜:機船'!K91)</f>
        <v>0.908</v>
      </c>
      <c r="L91" s="26">
        <f>SUM('㈱塩釜:機船'!L91)</f>
        <v>4.184</v>
      </c>
      <c r="M91" s="26">
        <f>SUM('㈱塩釜:機船'!M91)</f>
        <v>8.8139</v>
      </c>
      <c r="N91" s="26">
        <f>SUM('㈱塩釜:機船'!N91)</f>
        <v>7.009600000000001</v>
      </c>
      <c r="O91" s="26">
        <f>SUM('㈱塩釜:機船'!O91)</f>
        <v>4.8997</v>
      </c>
      <c r="P91" s="7">
        <f t="shared" si="13"/>
        <v>93.38045000000001</v>
      </c>
    </row>
    <row r="92" spans="1:16" ht="18.75">
      <c r="A92" s="467"/>
      <c r="B92" s="468"/>
      <c r="C92" s="50" t="s">
        <v>18</v>
      </c>
      <c r="D92" s="25">
        <f>SUM('㈱塩釜:機船'!D92)</f>
        <v>1011.245</v>
      </c>
      <c r="E92" s="25">
        <f>SUM('㈱塩釜:機船'!E92)</f>
        <v>846.554</v>
      </c>
      <c r="F92" s="25">
        <f>SUM('㈱塩釜:機船'!F92)</f>
        <v>776.562</v>
      </c>
      <c r="G92" s="25">
        <f>SUM('㈱塩釜:機船'!G92)</f>
        <v>450.45</v>
      </c>
      <c r="H92" s="25">
        <f>SUM('㈱塩釜:機船'!H92)</f>
        <v>35528.955</v>
      </c>
      <c r="I92" s="25">
        <f>SUM('㈱塩釜:機船'!I92)</f>
        <v>54262.962</v>
      </c>
      <c r="J92" s="25">
        <f>SUM('㈱塩釜:機船'!J92)</f>
        <v>10419.914</v>
      </c>
      <c r="K92" s="25">
        <f>SUM('㈱塩釜:機船'!K92)</f>
        <v>920.01</v>
      </c>
      <c r="L92" s="25">
        <f>SUM('㈱塩釜:機船'!L92)</f>
        <v>5086.556</v>
      </c>
      <c r="M92" s="25">
        <f>SUM('㈱塩釜:機船'!M92)</f>
        <v>9998.367</v>
      </c>
      <c r="N92" s="25">
        <f>SUM('㈱塩釜:機船'!N92)</f>
        <v>10815.9525</v>
      </c>
      <c r="O92" s="25">
        <f>SUM('㈱塩釜:機船'!O92)</f>
        <v>10904.505</v>
      </c>
      <c r="P92" s="8">
        <f t="shared" si="13"/>
        <v>141022.0325</v>
      </c>
    </row>
    <row r="93" spans="1:16" ht="18.75">
      <c r="A93" s="465" t="s">
        <v>129</v>
      </c>
      <c r="B93" s="466"/>
      <c r="C93" s="57" t="s">
        <v>16</v>
      </c>
      <c r="D93" s="26">
        <f>SUM('㈱塩釜:機船'!D93)</f>
        <v>0</v>
      </c>
      <c r="E93" s="26">
        <f>SUM('㈱塩釜:機船'!E93)</f>
        <v>0</v>
      </c>
      <c r="F93" s="26">
        <f>SUM('㈱塩釜:機船'!F93)</f>
        <v>0</v>
      </c>
      <c r="G93" s="26">
        <f>SUM('㈱塩釜:機船'!G93)</f>
        <v>0</v>
      </c>
      <c r="H93" s="26">
        <f>SUM('㈱塩釜:機船'!H93)</f>
        <v>0.002</v>
      </c>
      <c r="I93" s="26">
        <f>SUM('㈱塩釜:機船'!I93)</f>
        <v>0</v>
      </c>
      <c r="J93" s="26">
        <f>SUM('㈱塩釜:機船'!J93)</f>
        <v>0</v>
      </c>
      <c r="K93" s="26">
        <f>SUM('㈱塩釜:機船'!K93)</f>
        <v>0</v>
      </c>
      <c r="L93" s="26">
        <f>SUM('㈱塩釜:機船'!L93)</f>
        <v>0.0006</v>
      </c>
      <c r="M93" s="26">
        <f>SUM('㈱塩釜:機船'!M93)</f>
        <v>0</v>
      </c>
      <c r="N93" s="26">
        <f>SUM('㈱塩釜:機船'!N93)</f>
        <v>0</v>
      </c>
      <c r="O93" s="26">
        <f>SUM('㈱塩釜:機船'!O93)</f>
        <v>0.001</v>
      </c>
      <c r="P93" s="7">
        <f t="shared" si="13"/>
        <v>0.0036</v>
      </c>
    </row>
    <row r="94" spans="1:16" ht="18.75">
      <c r="A94" s="467"/>
      <c r="B94" s="468"/>
      <c r="C94" s="50" t="s">
        <v>18</v>
      </c>
      <c r="D94" s="25">
        <f>SUM('㈱塩釜:機船'!D94)</f>
        <v>0</v>
      </c>
      <c r="E94" s="25">
        <f>SUM('㈱塩釜:機船'!E94)</f>
        <v>0</v>
      </c>
      <c r="F94" s="25">
        <f>SUM('㈱塩釜:機船'!F94)</f>
        <v>0</v>
      </c>
      <c r="G94" s="25">
        <f>SUM('㈱塩釜:機船'!G94)</f>
        <v>0</v>
      </c>
      <c r="H94" s="25">
        <f>SUM('㈱塩釜:機船'!H94)</f>
        <v>3.255</v>
      </c>
      <c r="I94" s="25">
        <f>SUM('㈱塩釜:機船'!I94)</f>
        <v>0</v>
      </c>
      <c r="J94" s="25">
        <f>SUM('㈱塩釜:機船'!J94)</f>
        <v>0</v>
      </c>
      <c r="K94" s="25">
        <f>SUM('㈱塩釜:機船'!K94)</f>
        <v>0</v>
      </c>
      <c r="L94" s="25">
        <f>SUM('㈱塩釜:機船'!L94)</f>
        <v>1.05</v>
      </c>
      <c r="M94" s="25">
        <f>SUM('㈱塩釜:機船'!M94)</f>
        <v>0</v>
      </c>
      <c r="N94" s="25">
        <f>SUM('㈱塩釜:機船'!N94)</f>
        <v>0</v>
      </c>
      <c r="O94" s="25">
        <f>SUM('㈱塩釜:機船'!O94)</f>
        <v>0.525</v>
      </c>
      <c r="P94" s="8">
        <f t="shared" si="13"/>
        <v>4.83</v>
      </c>
    </row>
    <row r="95" spans="1:16" ht="18.75">
      <c r="A95" s="465" t="s">
        <v>130</v>
      </c>
      <c r="B95" s="466"/>
      <c r="C95" s="57" t="s">
        <v>16</v>
      </c>
      <c r="D95" s="26">
        <f>SUM('㈱塩釜:機船'!D95)</f>
        <v>0.7704</v>
      </c>
      <c r="E95" s="26">
        <f>SUM('㈱塩釜:機船'!E95)</f>
        <v>0.921</v>
      </c>
      <c r="F95" s="26">
        <f>SUM('㈱塩釜:機船'!F95)</f>
        <v>0.034999999999999996</v>
      </c>
      <c r="G95" s="26">
        <f>SUM('㈱塩釜:機船'!G95)</f>
        <v>0.13620000000000002</v>
      </c>
      <c r="H95" s="26">
        <f>SUM('㈱塩釜:機船'!H95)</f>
        <v>0.0167</v>
      </c>
      <c r="I95" s="26">
        <f>SUM('㈱塩釜:機船'!I95)</f>
        <v>0.09029999999999999</v>
      </c>
      <c r="J95" s="26">
        <f>SUM('㈱塩釜:機船'!J95)</f>
        <v>0.009</v>
      </c>
      <c r="K95" s="26">
        <f>SUM('㈱塩釜:機船'!K95)</f>
        <v>0.0128</v>
      </c>
      <c r="L95" s="26">
        <f>SUM('㈱塩釜:機船'!L95)</f>
        <v>0.06079999999999999</v>
      </c>
      <c r="M95" s="26">
        <f>SUM('㈱塩釜:機船'!M95)</f>
        <v>0.169</v>
      </c>
      <c r="N95" s="26">
        <f>SUM('㈱塩釜:機船'!N95)</f>
        <v>0.4374</v>
      </c>
      <c r="O95" s="26">
        <f>SUM('㈱塩釜:機船'!O95)</f>
        <v>0.1317</v>
      </c>
      <c r="P95" s="7">
        <f t="shared" si="13"/>
        <v>2.7903</v>
      </c>
    </row>
    <row r="96" spans="1:16" ht="18.75">
      <c r="A96" s="467"/>
      <c r="B96" s="468"/>
      <c r="C96" s="50" t="s">
        <v>18</v>
      </c>
      <c r="D96" s="25">
        <f>SUM('㈱塩釜:機船'!D96)</f>
        <v>220.149</v>
      </c>
      <c r="E96" s="25">
        <f>SUM('㈱塩釜:機船'!E96)</f>
        <v>457.05499999999995</v>
      </c>
      <c r="F96" s="25">
        <f>SUM('㈱塩釜:機船'!F96)</f>
        <v>30.817999999999998</v>
      </c>
      <c r="G96" s="25">
        <f>SUM('㈱塩釜:機船'!G96)</f>
        <v>58.653999999999996</v>
      </c>
      <c r="H96" s="25">
        <f>SUM('㈱塩釜:機船'!H96)</f>
        <v>5.539</v>
      </c>
      <c r="I96" s="25">
        <f>SUM('㈱塩釜:機船'!I96)</f>
        <v>65.06</v>
      </c>
      <c r="J96" s="25">
        <f>SUM('㈱塩釜:機船'!J96)</f>
        <v>6.699</v>
      </c>
      <c r="K96" s="25">
        <f>SUM('㈱塩釜:機船'!K96)</f>
        <v>20.623</v>
      </c>
      <c r="L96" s="25">
        <f>SUM('㈱塩釜:機船'!L96)</f>
        <v>64.586</v>
      </c>
      <c r="M96" s="25">
        <f>SUM('㈱塩釜:機船'!M96)</f>
        <v>149.27800000000002</v>
      </c>
      <c r="N96" s="25">
        <f>SUM('㈱塩釜:機船'!N96)</f>
        <v>245.82385</v>
      </c>
      <c r="O96" s="25">
        <f>SUM('㈱塩釜:機船'!O96)</f>
        <v>45.896</v>
      </c>
      <c r="P96" s="8">
        <f t="shared" si="13"/>
        <v>1370.1808499999997</v>
      </c>
    </row>
    <row r="97" spans="1:16" ht="18.75">
      <c r="A97" s="465" t="s">
        <v>64</v>
      </c>
      <c r="B97" s="466"/>
      <c r="C97" s="57" t="s">
        <v>16</v>
      </c>
      <c r="D97" s="26">
        <f>SUM('㈱塩釜:機船'!D97)</f>
        <v>385.74370000000005</v>
      </c>
      <c r="E97" s="26">
        <f>SUM('㈱塩釜:機船'!E97)</f>
        <v>195.13469999999998</v>
      </c>
      <c r="F97" s="26">
        <f>SUM('㈱塩釜:機船'!F97)</f>
        <v>3.0145</v>
      </c>
      <c r="G97" s="26">
        <f>SUM('㈱塩釜:機船'!G97)</f>
        <v>3.0253</v>
      </c>
      <c r="H97" s="26">
        <f>SUM('㈱塩釜:機船'!H97)</f>
        <v>1150.4616</v>
      </c>
      <c r="I97" s="26">
        <f>SUM('㈱塩釜:機船'!I97)</f>
        <v>1349.09096</v>
      </c>
      <c r="J97" s="26">
        <f>SUM('㈱塩釜:機船'!J97)</f>
        <v>882.57367</v>
      </c>
      <c r="K97" s="26">
        <f>SUM('㈱塩釜:機船'!K97)</f>
        <v>1042.2332000000001</v>
      </c>
      <c r="L97" s="26">
        <f>SUM('㈱塩釜:機船'!L97)</f>
        <v>471.96049999999997</v>
      </c>
      <c r="M97" s="26">
        <f>SUM('㈱塩釜:機船'!M97)</f>
        <v>627.59824</v>
      </c>
      <c r="N97" s="26">
        <f>SUM('㈱塩釜:機船'!N97)</f>
        <v>1012.48091</v>
      </c>
      <c r="O97" s="26">
        <f>SUM('㈱塩釜:機船'!O97)</f>
        <v>46.77568</v>
      </c>
      <c r="P97" s="7">
        <f t="shared" si="13"/>
        <v>7170.092960000001</v>
      </c>
    </row>
    <row r="98" spans="1:16" ht="18.75">
      <c r="A98" s="467"/>
      <c r="B98" s="468"/>
      <c r="C98" s="50" t="s">
        <v>18</v>
      </c>
      <c r="D98" s="25">
        <f>SUM('㈱塩釜:機船'!D98)</f>
        <v>172596.90300000002</v>
      </c>
      <c r="E98" s="25">
        <f>SUM('㈱塩釜:機船'!E98)</f>
        <v>83608.882</v>
      </c>
      <c r="F98" s="25">
        <f>SUM('㈱塩釜:機船'!F98)</f>
        <v>4488.358</v>
      </c>
      <c r="G98" s="25">
        <f>SUM('㈱塩釜:機船'!G98)</f>
        <v>5300.217</v>
      </c>
      <c r="H98" s="25">
        <f>SUM('㈱塩釜:機船'!H98)</f>
        <v>528184.015</v>
      </c>
      <c r="I98" s="25">
        <f>SUM('㈱塩釜:機船'!I98)</f>
        <v>417044.60799999995</v>
      </c>
      <c r="J98" s="25">
        <f>SUM('㈱塩釜:機船'!J98)</f>
        <v>310813.778</v>
      </c>
      <c r="K98" s="25">
        <f>SUM('㈱塩釜:機船'!K98)</f>
        <v>385956.21</v>
      </c>
      <c r="L98" s="25">
        <f>SUM('㈱塩釜:機船'!L98)</f>
        <v>177376.42799999999</v>
      </c>
      <c r="M98" s="25">
        <f>SUM('㈱塩釜:機船'!M98)</f>
        <v>219500.98</v>
      </c>
      <c r="N98" s="25">
        <f>SUM('㈱塩釜:機船'!N98)</f>
        <v>331743.34575000004</v>
      </c>
      <c r="O98" s="25">
        <f>SUM('㈱塩釜:機船'!O98)</f>
        <v>31910.364999999998</v>
      </c>
      <c r="P98" s="8">
        <f t="shared" si="13"/>
        <v>2668524.0897500003</v>
      </c>
    </row>
    <row r="99" spans="1:16" ht="18.75">
      <c r="A99" s="473" t="s">
        <v>65</v>
      </c>
      <c r="B99" s="474"/>
      <c r="C99" s="57" t="s">
        <v>16</v>
      </c>
      <c r="D99" s="26">
        <f>+D8+D10+D22+D28+D36+D38+D40+D42+D44+D46+D48+D50+D52+D58+D71+D83+D85+D87+D89+D91+D93+D95+D97</f>
        <v>1381.4679</v>
      </c>
      <c r="E99" s="26">
        <f aca="true" t="shared" si="16" ref="E99:O99">+E8+E10+E22+E28+E36+E38+E40+E42+E44+E46+E48+E50+E52+E58+E71+E83+E85+E87+E89+E91+E93+E95+E97</f>
        <v>891.8447000000001</v>
      </c>
      <c r="F99" s="26">
        <f t="shared" si="16"/>
        <v>237.35319999999996</v>
      </c>
      <c r="G99" s="26">
        <f t="shared" si="16"/>
        <v>213.4654</v>
      </c>
      <c r="H99" s="26">
        <f t="shared" si="16"/>
        <v>2151.4731</v>
      </c>
      <c r="I99" s="26">
        <f t="shared" si="16"/>
        <v>2136.41036</v>
      </c>
      <c r="J99" s="26">
        <f t="shared" si="16"/>
        <v>2701.93602</v>
      </c>
      <c r="K99" s="26">
        <f t="shared" si="16"/>
        <v>2730.4191999999994</v>
      </c>
      <c r="L99" s="26">
        <f t="shared" si="16"/>
        <v>1477.691</v>
      </c>
      <c r="M99" s="26">
        <f t="shared" si="16"/>
        <v>1960.6431400000004</v>
      </c>
      <c r="N99" s="26">
        <f t="shared" si="16"/>
        <v>2130.25881</v>
      </c>
      <c r="O99" s="26">
        <f t="shared" si="16"/>
        <v>1239.6190799999995</v>
      </c>
      <c r="P99" s="7">
        <f t="shared" si="13"/>
        <v>19252.581910000004</v>
      </c>
    </row>
    <row r="100" spans="1:16" ht="18.75">
      <c r="A100" s="475"/>
      <c r="B100" s="476"/>
      <c r="C100" s="50" t="s">
        <v>18</v>
      </c>
      <c r="D100" s="25">
        <f>+D9+D11+D23+D29+D37+D39+D41+D43+D45+D47+D49+D51+D53+D59+D72+D84+D86+D88+D90+D92+D94+D96+D98</f>
        <v>640824.5460000001</v>
      </c>
      <c r="E100" s="25">
        <f aca="true" t="shared" si="17" ref="E100:O100">+E9+E11+E23+E29+E37+E39+E41+E43+E45+E47+E49+E51+E53+E59+E72+E84+E86+E88+E90+E92+E94+E96+E98</f>
        <v>428036.71799999994</v>
      </c>
      <c r="F100" s="25">
        <f t="shared" si="17"/>
        <v>148517.02999999997</v>
      </c>
      <c r="G100" s="25">
        <f t="shared" si="17"/>
        <v>163702.047</v>
      </c>
      <c r="H100" s="25">
        <f t="shared" si="17"/>
        <v>829833.314</v>
      </c>
      <c r="I100" s="25">
        <f t="shared" si="17"/>
        <v>739356.046</v>
      </c>
      <c r="J100" s="25">
        <f t="shared" si="17"/>
        <v>882495.179</v>
      </c>
      <c r="K100" s="25">
        <f t="shared" si="17"/>
        <v>1485755.6209999998</v>
      </c>
      <c r="L100" s="25">
        <f t="shared" si="17"/>
        <v>890575.4180000001</v>
      </c>
      <c r="M100" s="25">
        <f t="shared" si="17"/>
        <v>1475498.491</v>
      </c>
      <c r="N100" s="25">
        <f t="shared" si="17"/>
        <v>1283826.24205</v>
      </c>
      <c r="O100" s="25">
        <f t="shared" si="17"/>
        <v>823359.572</v>
      </c>
      <c r="P100" s="8">
        <f t="shared" si="13"/>
        <v>9791780.22405</v>
      </c>
    </row>
    <row r="101" spans="1:16" ht="18.75">
      <c r="A101" s="47" t="s">
        <v>0</v>
      </c>
      <c r="B101" s="471" t="s">
        <v>131</v>
      </c>
      <c r="C101" s="57" t="s">
        <v>16</v>
      </c>
      <c r="D101" s="26">
        <f>SUM('㈱塩釜:機船'!D101)</f>
        <v>0</v>
      </c>
      <c r="E101" s="26">
        <f>SUM('㈱塩釜:機船'!E101)</f>
        <v>0.0023</v>
      </c>
      <c r="F101" s="26">
        <f>SUM('㈱塩釜:機船'!F101)</f>
        <v>0</v>
      </c>
      <c r="G101" s="26">
        <f>SUM('㈱塩釜:機船'!G101)</f>
        <v>0</v>
      </c>
      <c r="H101" s="26">
        <f>SUM('㈱塩釜:機船'!H101)</f>
        <v>0</v>
      </c>
      <c r="I101" s="26">
        <f>SUM('㈱塩釜:機船'!I101)</f>
        <v>0</v>
      </c>
      <c r="J101" s="26">
        <f>SUM('㈱塩釜:機船'!J101)</f>
        <v>0</v>
      </c>
      <c r="K101" s="26">
        <f>SUM('㈱塩釜:機船'!K101)</f>
        <v>0</v>
      </c>
      <c r="L101" s="26">
        <f>SUM('㈱塩釜:機船'!L101)</f>
        <v>0.0144</v>
      </c>
      <c r="M101" s="26">
        <f>SUM('㈱塩釜:機船'!M101)</f>
        <v>0</v>
      </c>
      <c r="N101" s="26">
        <f>SUM('㈱塩釜:機船'!N101)</f>
        <v>0</v>
      </c>
      <c r="O101" s="26">
        <f>SUM('㈱塩釜:機船'!O101)</f>
        <v>0</v>
      </c>
      <c r="P101" s="7">
        <f t="shared" si="13"/>
        <v>0.0167</v>
      </c>
    </row>
    <row r="102" spans="1:16" ht="18.75">
      <c r="A102" s="47" t="s">
        <v>0</v>
      </c>
      <c r="B102" s="472"/>
      <c r="C102" s="50" t="s">
        <v>18</v>
      </c>
      <c r="D102" s="17">
        <f>SUM('㈱塩釜:機船'!D102)</f>
        <v>0</v>
      </c>
      <c r="E102" s="17">
        <f>SUM('㈱塩釜:機船'!E102)</f>
        <v>4.83</v>
      </c>
      <c r="F102" s="17">
        <f>SUM('㈱塩釜:機船'!F102)</f>
        <v>0</v>
      </c>
      <c r="G102" s="17">
        <f>SUM('㈱塩釜:機船'!G102)</f>
        <v>0</v>
      </c>
      <c r="H102" s="17">
        <f>SUM('㈱塩釜:機船'!H102)</f>
        <v>0</v>
      </c>
      <c r="I102" s="17">
        <f>SUM('㈱塩釜:機船'!I102)</f>
        <v>0</v>
      </c>
      <c r="J102" s="17">
        <f>SUM('㈱塩釜:機船'!J102)</f>
        <v>0</v>
      </c>
      <c r="K102" s="17">
        <f>SUM('㈱塩釜:機船'!K102)</f>
        <v>0</v>
      </c>
      <c r="L102" s="17">
        <f>SUM('㈱塩釜:機船'!L102)</f>
        <v>46.222</v>
      </c>
      <c r="M102" s="17">
        <f>SUM('㈱塩釜:機船'!M102)</f>
        <v>0</v>
      </c>
      <c r="N102" s="17">
        <f>SUM('㈱塩釜:機船'!N102)</f>
        <v>0</v>
      </c>
      <c r="O102" s="17">
        <f>SUM('㈱塩釜:機船'!O102)</f>
        <v>0</v>
      </c>
      <c r="P102" s="8">
        <f t="shared" si="13"/>
        <v>51.052</v>
      </c>
    </row>
    <row r="103" spans="1:16" ht="18.75">
      <c r="A103" s="48" t="s">
        <v>66</v>
      </c>
      <c r="B103" s="471" t="s">
        <v>132</v>
      </c>
      <c r="C103" s="57" t="s">
        <v>16</v>
      </c>
      <c r="D103" s="26">
        <f>SUM('㈱塩釜:機船'!D103)</f>
        <v>4.707800000000001</v>
      </c>
      <c r="E103" s="26">
        <f>SUM('㈱塩釜:機船'!E103)</f>
        <v>3.9501</v>
      </c>
      <c r="F103" s="26">
        <f>SUM('㈱塩釜:機船'!F103)</f>
        <v>1.4755</v>
      </c>
      <c r="G103" s="26">
        <f>SUM('㈱塩釜:機船'!G103)</f>
        <v>0.6064999999999999</v>
      </c>
      <c r="H103" s="26">
        <f>SUM('㈱塩釜:機船'!H103)</f>
        <v>7.5293</v>
      </c>
      <c r="I103" s="26">
        <f>SUM('㈱塩釜:機船'!I103)</f>
        <v>9.5336</v>
      </c>
      <c r="J103" s="26">
        <f>SUM('㈱塩釜:機船'!J103)</f>
        <v>2.5917000000000003</v>
      </c>
      <c r="K103" s="26">
        <f>SUM('㈱塩釜:機船'!K103)</f>
        <v>0.5257000000000001</v>
      </c>
      <c r="L103" s="26">
        <f>SUM('㈱塩釜:機船'!L103)</f>
        <v>7.4211</v>
      </c>
      <c r="M103" s="26">
        <f>SUM('㈱塩釜:機船'!M103)</f>
        <v>9.8415</v>
      </c>
      <c r="N103" s="26">
        <f>SUM('㈱塩釜:機船'!N103)</f>
        <v>10.0244</v>
      </c>
      <c r="O103" s="26">
        <f>SUM('㈱塩釜:機船'!O103)</f>
        <v>8.993300000000001</v>
      </c>
      <c r="P103" s="7">
        <f aca="true" t="shared" si="18" ref="P103:P130">SUM(D103:O103)</f>
        <v>67.2005</v>
      </c>
    </row>
    <row r="104" spans="1:16" ht="18.75">
      <c r="A104" s="48" t="s">
        <v>0</v>
      </c>
      <c r="B104" s="472"/>
      <c r="C104" s="50" t="s">
        <v>18</v>
      </c>
      <c r="D104" s="25">
        <f>SUM('㈱塩釜:機船'!D104)</f>
        <v>2040.2330000000002</v>
      </c>
      <c r="E104" s="25">
        <f>SUM('㈱塩釜:機船'!E104)</f>
        <v>1599.124</v>
      </c>
      <c r="F104" s="25">
        <f>SUM('㈱塩釜:機船'!F104)</f>
        <v>550.758</v>
      </c>
      <c r="G104" s="25">
        <f>SUM('㈱塩釜:機船'!G104)</f>
        <v>273.551</v>
      </c>
      <c r="H104" s="25">
        <f>SUM('㈱塩釜:機船'!H104)</f>
        <v>2821.531</v>
      </c>
      <c r="I104" s="25">
        <f>SUM('㈱塩釜:機船'!I104)</f>
        <v>4361.099999999999</v>
      </c>
      <c r="J104" s="25">
        <f>SUM('㈱塩釜:機船'!J104)</f>
        <v>1131.361</v>
      </c>
      <c r="K104" s="25">
        <f>SUM('㈱塩釜:機船'!K104)</f>
        <v>379.56600000000003</v>
      </c>
      <c r="L104" s="25">
        <f>SUM('㈱塩釜:機船'!L104)</f>
        <v>2596.709</v>
      </c>
      <c r="M104" s="25">
        <f>SUM('㈱塩釜:機船'!M104)</f>
        <v>3457.2789999999995</v>
      </c>
      <c r="N104" s="25">
        <f>SUM('㈱塩釜:機船'!N104)</f>
        <v>4204.6746</v>
      </c>
      <c r="O104" s="25">
        <f>SUM('㈱塩釜:機船'!O104)</f>
        <v>4209.253</v>
      </c>
      <c r="P104" s="8">
        <f t="shared" si="18"/>
        <v>27625.1396</v>
      </c>
    </row>
    <row r="105" spans="1:16" ht="18.75">
      <c r="A105" s="48" t="s">
        <v>0</v>
      </c>
      <c r="B105" s="471" t="s">
        <v>133</v>
      </c>
      <c r="C105" s="57" t="s">
        <v>16</v>
      </c>
      <c r="D105" s="26">
        <f>SUM('㈱塩釜:機船'!D105)</f>
        <v>7.1295</v>
      </c>
      <c r="E105" s="26">
        <f>SUM('㈱塩釜:機船'!E105)</f>
        <v>5.588900000000001</v>
      </c>
      <c r="F105" s="26">
        <f>SUM('㈱塩釜:機船'!F105)</f>
        <v>2.4374000000000002</v>
      </c>
      <c r="G105" s="26">
        <f>SUM('㈱塩釜:機船'!G105)</f>
        <v>1.9814</v>
      </c>
      <c r="H105" s="26">
        <f>SUM('㈱塩釜:機船'!H105)</f>
        <v>4.7965</v>
      </c>
      <c r="I105" s="26">
        <f>SUM('㈱塩釜:機船'!I105)</f>
        <v>3.6641</v>
      </c>
      <c r="J105" s="26">
        <f>SUM('㈱塩釜:機船'!J105)</f>
        <v>11.9463</v>
      </c>
      <c r="K105" s="26">
        <f>SUM('㈱塩釜:機船'!K105)</f>
        <v>14.285</v>
      </c>
      <c r="L105" s="26">
        <f>SUM('㈱塩釜:機船'!L105)</f>
        <v>435.8688</v>
      </c>
      <c r="M105" s="26">
        <f>SUM('㈱塩釜:機船'!M105)</f>
        <v>957.5446000000001</v>
      </c>
      <c r="N105" s="26">
        <f>SUM('㈱塩釜:機船'!N105)</f>
        <v>883.8588</v>
      </c>
      <c r="O105" s="26">
        <f>SUM('㈱塩釜:機船'!O105)</f>
        <v>905.6864</v>
      </c>
      <c r="P105" s="7">
        <f t="shared" si="18"/>
        <v>3234.7877000000003</v>
      </c>
    </row>
    <row r="106" spans="1:16" ht="18.75">
      <c r="A106" s="48"/>
      <c r="B106" s="472"/>
      <c r="C106" s="50" t="s">
        <v>18</v>
      </c>
      <c r="D106" s="25">
        <f>SUM('㈱塩釜:機船'!D106)</f>
        <v>3805.683</v>
      </c>
      <c r="E106" s="25">
        <f>SUM('㈱塩釜:機船'!E106)</f>
        <v>2676.3599999999997</v>
      </c>
      <c r="F106" s="25">
        <f>SUM('㈱塩釜:機船'!F106)</f>
        <v>1192.8300000000002</v>
      </c>
      <c r="G106" s="25">
        <f>SUM('㈱塩釜:機船'!G106)</f>
        <v>913.161</v>
      </c>
      <c r="H106" s="25">
        <f>SUM('㈱塩釜:機船'!H106)</f>
        <v>2303.322</v>
      </c>
      <c r="I106" s="25">
        <f>SUM('㈱塩釜:機船'!I106)</f>
        <v>1575.605</v>
      </c>
      <c r="J106" s="25">
        <f>SUM('㈱塩釜:機船'!J106)</f>
        <v>3914.063</v>
      </c>
      <c r="K106" s="25">
        <f>SUM('㈱塩釜:機船'!K106)</f>
        <v>6065.74</v>
      </c>
      <c r="L106" s="25">
        <f>SUM('㈱塩釜:機船'!L106)</f>
        <v>62249.323000000004</v>
      </c>
      <c r="M106" s="25">
        <f>SUM('㈱塩釜:機船'!M106)</f>
        <v>145438.27200000003</v>
      </c>
      <c r="N106" s="25">
        <f>SUM('㈱塩釜:機船'!N106)</f>
        <v>138331.36185000002</v>
      </c>
      <c r="O106" s="25">
        <f>SUM('㈱塩釜:機船'!O106)</f>
        <v>153458.50199999998</v>
      </c>
      <c r="P106" s="8">
        <f t="shared" si="18"/>
        <v>521924.22285</v>
      </c>
    </row>
    <row r="107" spans="1:16" ht="18.75">
      <c r="A107" s="48" t="s">
        <v>67</v>
      </c>
      <c r="B107" s="471" t="s">
        <v>134</v>
      </c>
      <c r="C107" s="57" t="s">
        <v>16</v>
      </c>
      <c r="D107" s="26">
        <f>SUM('㈱塩釜:機船'!D107)</f>
        <v>0.0128</v>
      </c>
      <c r="E107" s="26">
        <f>SUM('㈱塩釜:機船'!E107)</f>
        <v>0.0811</v>
      </c>
      <c r="F107" s="26">
        <f>SUM('㈱塩釜:機船'!F107)</f>
        <v>0.0902</v>
      </c>
      <c r="G107" s="26">
        <f>SUM('㈱塩釜:機船'!G107)</f>
        <v>0.0042</v>
      </c>
      <c r="H107" s="26">
        <f>SUM('㈱塩釜:機船'!H107)</f>
        <v>0.1419</v>
      </c>
      <c r="I107" s="26">
        <f>SUM('㈱塩釜:機船'!I107)</f>
        <v>0.4764</v>
      </c>
      <c r="J107" s="26">
        <f>SUM('㈱塩釜:機船'!J107)</f>
        <v>0.041</v>
      </c>
      <c r="K107" s="26">
        <f>SUM('㈱塩釜:機船'!K107)</f>
        <v>0.0114</v>
      </c>
      <c r="L107" s="26">
        <f>SUM('㈱塩釜:機船'!L107)</f>
        <v>0.0575</v>
      </c>
      <c r="M107" s="26">
        <f>SUM('㈱塩釜:機船'!M107)</f>
        <v>0.267</v>
      </c>
      <c r="N107" s="26">
        <f>SUM('㈱塩釜:機船'!N107)</f>
        <v>0.2016</v>
      </c>
      <c r="O107" s="26">
        <f>SUM('㈱塩釜:機船'!O107)</f>
        <v>0.0638</v>
      </c>
      <c r="P107" s="7">
        <f t="shared" si="18"/>
        <v>1.4489</v>
      </c>
    </row>
    <row r="108" spans="1:16" ht="18.75">
      <c r="A108" s="48"/>
      <c r="B108" s="472"/>
      <c r="C108" s="50" t="s">
        <v>18</v>
      </c>
      <c r="D108" s="25">
        <f>SUM('㈱塩釜:機船'!D108)</f>
        <v>18.481</v>
      </c>
      <c r="E108" s="25">
        <f>SUM('㈱塩釜:機船'!E108)</f>
        <v>473.972</v>
      </c>
      <c r="F108" s="25">
        <f>SUM('㈱塩釜:機船'!F108)</f>
        <v>540.3</v>
      </c>
      <c r="G108" s="25">
        <f>SUM('㈱塩釜:機船'!G108)</f>
        <v>10.92</v>
      </c>
      <c r="H108" s="25">
        <f>SUM('㈱塩釜:機船'!H108)</f>
        <v>1014.05</v>
      </c>
      <c r="I108" s="25">
        <f>SUM('㈱塩釜:機船'!I108)</f>
        <v>2398.486</v>
      </c>
      <c r="J108" s="25">
        <f>SUM('㈱塩釜:機船'!J108)</f>
        <v>173.031</v>
      </c>
      <c r="K108" s="25">
        <f>SUM('㈱塩釜:機船'!K108)</f>
        <v>24.035</v>
      </c>
      <c r="L108" s="25">
        <f>SUM('㈱塩釜:機船'!L108)</f>
        <v>211.681</v>
      </c>
      <c r="M108" s="25">
        <f>SUM('㈱塩釜:機船'!M108)</f>
        <v>1271.176</v>
      </c>
      <c r="N108" s="25">
        <f>SUM('㈱塩釜:機船'!N108)</f>
        <v>525.078</v>
      </c>
      <c r="O108" s="25">
        <f>SUM('㈱塩釜:機船'!O108)</f>
        <v>104.307</v>
      </c>
      <c r="P108" s="8">
        <f t="shared" si="18"/>
        <v>6765.516999999999</v>
      </c>
    </row>
    <row r="109" spans="1:16" ht="18.75">
      <c r="A109" s="48"/>
      <c r="B109" s="471" t="s">
        <v>135</v>
      </c>
      <c r="C109" s="57" t="s">
        <v>16</v>
      </c>
      <c r="D109" s="26">
        <f>SUM('㈱塩釜:機船'!D109)</f>
        <v>1.6595</v>
      </c>
      <c r="E109" s="26">
        <f>SUM('㈱塩釜:機船'!E109)</f>
        <v>1.022</v>
      </c>
      <c r="F109" s="26">
        <f>SUM('㈱塩釜:機船'!F109)</f>
        <v>0.6557000000000001</v>
      </c>
      <c r="G109" s="26">
        <f>SUM('㈱塩釜:機船'!G109)</f>
        <v>0.14</v>
      </c>
      <c r="H109" s="26">
        <f>SUM('㈱塩釜:機船'!H109)</f>
        <v>0.6084</v>
      </c>
      <c r="I109" s="26">
        <f>SUM('㈱塩釜:機船'!I109)</f>
        <v>0.4968</v>
      </c>
      <c r="J109" s="26">
        <f>SUM('㈱塩釜:機船'!J109)</f>
        <v>0.2764</v>
      </c>
      <c r="K109" s="26">
        <f>SUM('㈱塩釜:機船'!K109)</f>
        <v>0.4886</v>
      </c>
      <c r="L109" s="26">
        <f>SUM('㈱塩釜:機船'!L109)</f>
        <v>1.911</v>
      </c>
      <c r="M109" s="26">
        <f>SUM('㈱塩釜:機船'!M109)</f>
        <v>1.9479000000000002</v>
      </c>
      <c r="N109" s="26">
        <f>SUM('㈱塩釜:機船'!N109)</f>
        <v>0.9333</v>
      </c>
      <c r="O109" s="26">
        <f>SUM('㈱塩釜:機船'!O109)</f>
        <v>1.1723</v>
      </c>
      <c r="P109" s="7">
        <f t="shared" si="18"/>
        <v>11.311900000000001</v>
      </c>
    </row>
    <row r="110" spans="1:16" ht="18.75">
      <c r="A110" s="48"/>
      <c r="B110" s="472"/>
      <c r="C110" s="50" t="s">
        <v>18</v>
      </c>
      <c r="D110" s="25">
        <f>SUM('㈱塩釜:機船'!D110)</f>
        <v>1993.4569999999999</v>
      </c>
      <c r="E110" s="25">
        <f>SUM('㈱塩釜:機船'!E110)</f>
        <v>1705.725</v>
      </c>
      <c r="F110" s="25">
        <f>SUM('㈱塩釜:機船'!F110)</f>
        <v>1050.21</v>
      </c>
      <c r="G110" s="25">
        <f>SUM('㈱塩釜:機船'!G110)</f>
        <v>262.269</v>
      </c>
      <c r="H110" s="25">
        <f>SUM('㈱塩釜:機船'!H110)</f>
        <v>532.35</v>
      </c>
      <c r="I110" s="25">
        <f>SUM('㈱塩釜:機船'!I110)</f>
        <v>558.517</v>
      </c>
      <c r="J110" s="25">
        <f>SUM('㈱塩釜:機船'!J110)</f>
        <v>585.901</v>
      </c>
      <c r="K110" s="25">
        <f>SUM('㈱塩釜:機船'!K110)</f>
        <v>899.035</v>
      </c>
      <c r="L110" s="25">
        <f>SUM('㈱塩釜:機船'!L110)</f>
        <v>1707.96</v>
      </c>
      <c r="M110" s="25">
        <f>SUM('㈱塩釜:機船'!M110)</f>
        <v>1930.436</v>
      </c>
      <c r="N110" s="25">
        <f>SUM('㈱塩釜:機船'!N110)</f>
        <v>1230.89625</v>
      </c>
      <c r="O110" s="25">
        <f>SUM('㈱塩釜:機船'!O110)</f>
        <v>2867.668</v>
      </c>
      <c r="P110" s="8">
        <f t="shared" si="18"/>
        <v>15324.424249999998</v>
      </c>
    </row>
    <row r="111" spans="1:16" ht="18.75">
      <c r="A111" s="48" t="s">
        <v>68</v>
      </c>
      <c r="B111" s="471" t="s">
        <v>136</v>
      </c>
      <c r="C111" s="57" t="s">
        <v>16</v>
      </c>
      <c r="D111" s="26">
        <f>SUM('㈱塩釜:機船'!D111)</f>
        <v>0</v>
      </c>
      <c r="E111" s="26">
        <f>SUM('㈱塩釜:機船'!E111)</f>
        <v>0</v>
      </c>
      <c r="F111" s="26">
        <f>SUM('㈱塩釜:機船'!F111)</f>
        <v>0</v>
      </c>
      <c r="G111" s="26">
        <f>SUM('㈱塩釜:機船'!G111)</f>
        <v>0</v>
      </c>
      <c r="H111" s="26">
        <f>SUM('㈱塩釜:機船'!H111)</f>
        <v>0</v>
      </c>
      <c r="I111" s="26">
        <f>SUM('㈱塩釜:機船'!I111)</f>
        <v>0</v>
      </c>
      <c r="J111" s="26">
        <f>SUM('㈱塩釜:機船'!J111)</f>
        <v>0</v>
      </c>
      <c r="K111" s="26">
        <f>SUM('㈱塩釜:機船'!K111)</f>
        <v>0</v>
      </c>
      <c r="L111" s="26">
        <f>SUM('㈱塩釜:機船'!L111)</f>
        <v>0</v>
      </c>
      <c r="M111" s="26">
        <f>SUM('㈱塩釜:機船'!M111)</f>
        <v>0</v>
      </c>
      <c r="N111" s="26">
        <f>SUM('㈱塩釜:機船'!N111)</f>
        <v>0</v>
      </c>
      <c r="O111" s="26">
        <f>SUM('㈱塩釜:機船'!O111)</f>
        <v>0</v>
      </c>
      <c r="P111" s="7">
        <f t="shared" si="18"/>
        <v>0</v>
      </c>
    </row>
    <row r="112" spans="1:16" ht="18.75">
      <c r="A112" s="48"/>
      <c r="B112" s="472"/>
      <c r="C112" s="50" t="s">
        <v>18</v>
      </c>
      <c r="D112" s="17">
        <f>SUM('㈱塩釜:機船'!D112)</f>
        <v>0</v>
      </c>
      <c r="E112" s="17">
        <f>SUM('㈱塩釜:機船'!E112)</f>
        <v>0</v>
      </c>
      <c r="F112" s="17">
        <f>SUM('㈱塩釜:機船'!F112)</f>
        <v>0</v>
      </c>
      <c r="G112" s="17">
        <f>SUM('㈱塩釜:機船'!G112)</f>
        <v>0</v>
      </c>
      <c r="H112" s="17">
        <f>SUM('㈱塩釜:機船'!H112)</f>
        <v>0</v>
      </c>
      <c r="I112" s="17">
        <f>SUM('㈱塩釜:機船'!I112)</f>
        <v>0</v>
      </c>
      <c r="J112" s="17">
        <f>SUM('㈱塩釜:機船'!J112)</f>
        <v>0</v>
      </c>
      <c r="K112" s="17">
        <f>SUM('㈱塩釜:機船'!K112)</f>
        <v>0</v>
      </c>
      <c r="L112" s="17">
        <f>SUM('㈱塩釜:機船'!L112)</f>
        <v>0</v>
      </c>
      <c r="M112" s="17">
        <f>SUM('㈱塩釜:機船'!M112)</f>
        <v>0</v>
      </c>
      <c r="N112" s="17">
        <f>SUM('㈱塩釜:機船'!N112)</f>
        <v>0</v>
      </c>
      <c r="O112" s="17">
        <f>SUM('㈱塩釜:機船'!O112)</f>
        <v>0</v>
      </c>
      <c r="P112" s="8">
        <f t="shared" si="18"/>
        <v>0</v>
      </c>
    </row>
    <row r="113" spans="1:16" ht="18.75">
      <c r="A113" s="48"/>
      <c r="B113" s="471" t="s">
        <v>137</v>
      </c>
      <c r="C113" s="57" t="s">
        <v>16</v>
      </c>
      <c r="D113" s="26">
        <f>SUM('㈱塩釜:機船'!D113)</f>
        <v>0.5278</v>
      </c>
      <c r="E113" s="26">
        <f>SUM('㈱塩釜:機船'!E113)</f>
        <v>0.42319999999999997</v>
      </c>
      <c r="F113" s="26">
        <f>SUM('㈱塩釜:機船'!F113)</f>
        <v>0.0046</v>
      </c>
      <c r="G113" s="26">
        <f>SUM('㈱塩釜:機船'!G113)</f>
        <v>0</v>
      </c>
      <c r="H113" s="26">
        <f>SUM('㈱塩釜:機船'!H113)</f>
        <v>0.0432</v>
      </c>
      <c r="I113" s="26">
        <f>SUM('㈱塩釜:機船'!I113)</f>
        <v>0.0196</v>
      </c>
      <c r="J113" s="26">
        <f>SUM('㈱塩釜:機船'!J113)</f>
        <v>0.0133</v>
      </c>
      <c r="K113" s="26">
        <f>SUM('㈱塩釜:機船'!K113)</f>
        <v>0.044899999999999995</v>
      </c>
      <c r="L113" s="26">
        <f>SUM('㈱塩釜:機船'!L113)</f>
        <v>0.026500000000000003</v>
      </c>
      <c r="M113" s="26">
        <f>SUM('㈱塩釜:機船'!M113)</f>
        <v>0.004200000000000001</v>
      </c>
      <c r="N113" s="26">
        <f>SUM('㈱塩釜:機船'!N113)</f>
        <v>0.0043</v>
      </c>
      <c r="O113" s="26">
        <f>SUM('㈱塩釜:機船'!O113)</f>
        <v>0.045399999999999996</v>
      </c>
      <c r="P113" s="7">
        <f t="shared" si="18"/>
        <v>1.157</v>
      </c>
    </row>
    <row r="114" spans="1:16" ht="18.75">
      <c r="A114" s="48"/>
      <c r="B114" s="472"/>
      <c r="C114" s="50" t="s">
        <v>18</v>
      </c>
      <c r="D114" s="25">
        <f>SUM('㈱塩釜:機船'!D114)</f>
        <v>569.137</v>
      </c>
      <c r="E114" s="25">
        <f>SUM('㈱塩釜:機船'!E114)</f>
        <v>557.55</v>
      </c>
      <c r="F114" s="25">
        <f>SUM('㈱塩釜:機船'!F114)</f>
        <v>7.245</v>
      </c>
      <c r="G114" s="25">
        <f>SUM('㈱塩釜:機船'!G114)</f>
        <v>0</v>
      </c>
      <c r="H114" s="25">
        <f>SUM('㈱塩釜:機船'!H114)</f>
        <v>28.455</v>
      </c>
      <c r="I114" s="25">
        <f>SUM('㈱塩釜:機船'!I114)</f>
        <v>21.630000000000003</v>
      </c>
      <c r="J114" s="25">
        <f>SUM('㈱塩釜:機船'!J114)</f>
        <v>16.742</v>
      </c>
      <c r="K114" s="25">
        <f>SUM('㈱塩釜:機船'!K114)</f>
        <v>30.040999999999997</v>
      </c>
      <c r="L114" s="25">
        <f>SUM('㈱塩釜:機船'!L114)</f>
        <v>14.27</v>
      </c>
      <c r="M114" s="25">
        <f>SUM('㈱塩釜:機船'!M114)</f>
        <v>3.265</v>
      </c>
      <c r="N114" s="25">
        <f>SUM('㈱塩釜:機船'!N114)</f>
        <v>6.048</v>
      </c>
      <c r="O114" s="25">
        <f>SUM('㈱塩釜:機船'!O114)</f>
        <v>80.872</v>
      </c>
      <c r="P114" s="8">
        <f t="shared" si="18"/>
        <v>1335.2549999999999</v>
      </c>
    </row>
    <row r="115" spans="1:16" ht="18.75">
      <c r="A115" s="48" t="s">
        <v>70</v>
      </c>
      <c r="B115" s="471" t="s">
        <v>151</v>
      </c>
      <c r="C115" s="57" t="s">
        <v>16</v>
      </c>
      <c r="D115" s="26">
        <f>SUM('㈱塩釜:機船'!D115)</f>
        <v>1.1984</v>
      </c>
      <c r="E115" s="26">
        <f>SUM('㈱塩釜:機船'!E115)</f>
        <v>0.9288</v>
      </c>
      <c r="F115" s="26">
        <f>SUM('㈱塩釜:機船'!F115)</f>
        <v>0.3148</v>
      </c>
      <c r="G115" s="26">
        <f>SUM('㈱塩釜:機船'!G115)</f>
        <v>0</v>
      </c>
      <c r="H115" s="26">
        <f>SUM('㈱塩釜:機船'!H115)</f>
        <v>0.072</v>
      </c>
      <c r="I115" s="26">
        <f>SUM('㈱塩釜:機船'!I115)</f>
        <v>0.2618</v>
      </c>
      <c r="J115" s="26">
        <f>SUM('㈱塩釜:機船'!J115)</f>
        <v>0.428</v>
      </c>
      <c r="K115" s="26">
        <f>SUM('㈱塩釜:機船'!K115)</f>
        <v>0.67</v>
      </c>
      <c r="L115" s="26">
        <f>SUM('㈱塩釜:機船'!L115)</f>
        <v>0.172</v>
      </c>
      <c r="M115" s="26">
        <f>SUM('㈱塩釜:機船'!M115)</f>
        <v>0.0562</v>
      </c>
      <c r="N115" s="26">
        <f>SUM('㈱塩釜:機船'!N115)</f>
        <v>0.2034</v>
      </c>
      <c r="O115" s="26">
        <f>SUM('㈱塩釜:機船'!O115)</f>
        <v>0.1258</v>
      </c>
      <c r="P115" s="7">
        <f t="shared" si="18"/>
        <v>4.4312</v>
      </c>
    </row>
    <row r="116" spans="1:16" ht="18.75">
      <c r="A116" s="48"/>
      <c r="B116" s="472"/>
      <c r="C116" s="50" t="s">
        <v>18</v>
      </c>
      <c r="D116" s="25">
        <f>SUM('㈱塩釜:機船'!D116)</f>
        <v>446.46</v>
      </c>
      <c r="E116" s="25">
        <f>SUM('㈱塩釜:機船'!E116)</f>
        <v>351.54</v>
      </c>
      <c r="F116" s="25">
        <f>SUM('㈱塩釜:機船'!F116)</f>
        <v>117.894</v>
      </c>
      <c r="G116" s="25">
        <f>SUM('㈱塩釜:機船'!G116)</f>
        <v>0</v>
      </c>
      <c r="H116" s="25">
        <f>SUM('㈱塩釜:機船'!H116)</f>
        <v>11.34</v>
      </c>
      <c r="I116" s="25">
        <f>SUM('㈱塩釜:機船'!I116)</f>
        <v>169.523</v>
      </c>
      <c r="J116" s="25">
        <f>SUM('㈱塩釜:機船'!J116)</f>
        <v>397.646</v>
      </c>
      <c r="K116" s="25">
        <f>SUM('㈱塩釜:機船'!K116)</f>
        <v>709.149</v>
      </c>
      <c r="L116" s="25">
        <f>SUM('㈱塩釜:機船'!L116)</f>
        <v>114.24</v>
      </c>
      <c r="M116" s="25">
        <f>SUM('㈱塩釜:機船'!M116)</f>
        <v>82.603</v>
      </c>
      <c r="N116" s="25">
        <f>SUM('㈱塩釜:機船'!N116)</f>
        <v>225.6345</v>
      </c>
      <c r="O116" s="25">
        <f>SUM('㈱塩釜:機船'!O116)</f>
        <v>168.136</v>
      </c>
      <c r="P116" s="8">
        <f t="shared" si="18"/>
        <v>2794.1655</v>
      </c>
    </row>
    <row r="117" spans="1:16" ht="18.75">
      <c r="A117" s="48"/>
      <c r="B117" s="471" t="s">
        <v>72</v>
      </c>
      <c r="C117" s="57" t="s">
        <v>16</v>
      </c>
      <c r="D117" s="26">
        <f>SUM('㈱塩釜:機船'!D117)</f>
        <v>5.3229999999999995</v>
      </c>
      <c r="E117" s="26">
        <f>SUM('㈱塩釜:機船'!E117)</f>
        <v>5.2394</v>
      </c>
      <c r="F117" s="26">
        <f>SUM('㈱塩釜:機船'!F117)</f>
        <v>2.0844</v>
      </c>
      <c r="G117" s="26">
        <f>SUM('㈱塩釜:機船'!G117)</f>
        <v>3.9163</v>
      </c>
      <c r="H117" s="26">
        <f>SUM('㈱塩釜:機船'!H117)</f>
        <v>5.851999999999999</v>
      </c>
      <c r="I117" s="26">
        <f>SUM('㈱塩釜:機船'!I117)</f>
        <v>4.8057</v>
      </c>
      <c r="J117" s="26">
        <f>SUM('㈱塩釜:機船'!J117)</f>
        <v>3.7958999999999996</v>
      </c>
      <c r="K117" s="26">
        <f>SUM('㈱塩釜:機船'!K117)</f>
        <v>4.5447</v>
      </c>
      <c r="L117" s="26">
        <f>SUM('㈱塩釜:機船'!L117)</f>
        <v>4.0061</v>
      </c>
      <c r="M117" s="26">
        <f>SUM('㈱塩釜:機船'!M117)</f>
        <v>4.6229000000000005</v>
      </c>
      <c r="N117" s="26">
        <f>SUM('㈱塩釜:機船'!N117)</f>
        <v>4.0282</v>
      </c>
      <c r="O117" s="26">
        <f>SUM('㈱塩釜:機船'!O117)</f>
        <v>6.4792</v>
      </c>
      <c r="P117" s="7">
        <f t="shared" si="18"/>
        <v>54.69780000000001</v>
      </c>
    </row>
    <row r="118" spans="1:16" ht="18.75">
      <c r="A118" s="48"/>
      <c r="B118" s="472"/>
      <c r="C118" s="50" t="s">
        <v>18</v>
      </c>
      <c r="D118" s="25">
        <f>SUM('㈱塩釜:機船'!D118)</f>
        <v>2065.685</v>
      </c>
      <c r="E118" s="25">
        <f>SUM('㈱塩釜:機船'!E118)</f>
        <v>2010.752</v>
      </c>
      <c r="F118" s="25">
        <f>SUM('㈱塩釜:機船'!F118)</f>
        <v>982.6289999999999</v>
      </c>
      <c r="G118" s="25">
        <f>SUM('㈱塩釜:機船'!G118)</f>
        <v>2385.58</v>
      </c>
      <c r="H118" s="25">
        <f>SUM('㈱塩釜:機船'!H118)</f>
        <v>3906.039</v>
      </c>
      <c r="I118" s="25">
        <f>SUM('㈱塩釜:機船'!I118)</f>
        <v>3355.4179999999997</v>
      </c>
      <c r="J118" s="25">
        <f>SUM('㈱塩釜:機船'!J118)</f>
        <v>2849.322</v>
      </c>
      <c r="K118" s="25">
        <f>SUM('㈱塩釜:機船'!K118)</f>
        <v>3524.412</v>
      </c>
      <c r="L118" s="25">
        <f>SUM('㈱塩釜:機船'!L118)</f>
        <v>2872.6899999999996</v>
      </c>
      <c r="M118" s="25">
        <f>SUM('㈱塩釜:機船'!M118)</f>
        <v>3223.888</v>
      </c>
      <c r="N118" s="25">
        <f>SUM('㈱塩釜:機船'!N118)</f>
        <v>2894.2625000000003</v>
      </c>
      <c r="O118" s="25">
        <f>SUM('㈱塩釜:機船'!O118)</f>
        <v>2915.182</v>
      </c>
      <c r="P118" s="8">
        <f t="shared" si="18"/>
        <v>32985.8595</v>
      </c>
    </row>
    <row r="119" spans="1:16" ht="18.75">
      <c r="A119" s="48" t="s">
        <v>23</v>
      </c>
      <c r="B119" s="471" t="s">
        <v>139</v>
      </c>
      <c r="C119" s="57" t="s">
        <v>16</v>
      </c>
      <c r="D119" s="26">
        <f>SUM('㈱塩釜:機船'!D119)</f>
        <v>3.3345</v>
      </c>
      <c r="E119" s="26">
        <f>SUM('㈱塩釜:機船'!E119)</f>
        <v>5.2241</v>
      </c>
      <c r="F119" s="26">
        <f>SUM('㈱塩釜:機船'!F119)</f>
        <v>1.7496</v>
      </c>
      <c r="G119" s="26">
        <f>SUM('㈱塩釜:機船'!G119)</f>
        <v>0.48600000000000004</v>
      </c>
      <c r="H119" s="26">
        <f>SUM('㈱塩釜:機船'!H119)</f>
        <v>1.4102999999999999</v>
      </c>
      <c r="I119" s="26">
        <f>SUM('㈱塩釜:機船'!I119)</f>
        <v>2.3367</v>
      </c>
      <c r="J119" s="26">
        <f>SUM('㈱塩釜:機船'!J119)</f>
        <v>2.1876</v>
      </c>
      <c r="K119" s="26">
        <f>SUM('㈱塩釜:機船'!K119)</f>
        <v>2.4823000000000004</v>
      </c>
      <c r="L119" s="26">
        <f>SUM('㈱塩釜:機船'!L119)</f>
        <v>2.3013</v>
      </c>
      <c r="M119" s="26">
        <f>SUM('㈱塩釜:機船'!M119)</f>
        <v>3.9128600000000002</v>
      </c>
      <c r="N119" s="26">
        <f>SUM('㈱塩釜:機船'!N119)</f>
        <v>2.311</v>
      </c>
      <c r="O119" s="26">
        <f>SUM('㈱塩釜:機船'!O119)</f>
        <v>2.8763</v>
      </c>
      <c r="P119" s="7">
        <f t="shared" si="18"/>
        <v>30.612560000000002</v>
      </c>
    </row>
    <row r="120" spans="1:16" ht="18.75">
      <c r="A120" s="52"/>
      <c r="B120" s="472"/>
      <c r="C120" s="50" t="s">
        <v>18</v>
      </c>
      <c r="D120" s="25">
        <f>SUM('㈱塩釜:機船'!D120)</f>
        <v>1412.386</v>
      </c>
      <c r="E120" s="25">
        <f>SUM('㈱塩釜:機船'!E120)</f>
        <v>1924.9299999999998</v>
      </c>
      <c r="F120" s="25">
        <f>SUM('㈱塩釜:機船'!F120)</f>
        <v>582.4780000000001</v>
      </c>
      <c r="G120" s="25">
        <f>SUM('㈱塩釜:機船'!G120)</f>
        <v>962.01</v>
      </c>
      <c r="H120" s="25">
        <f>SUM('㈱塩釜:機船'!H120)</f>
        <v>1557.0390000000002</v>
      </c>
      <c r="I120" s="25">
        <f>SUM('㈱塩釜:機船'!I120)</f>
        <v>1975.315</v>
      </c>
      <c r="J120" s="25">
        <f>SUM('㈱塩釜:機船'!J120)</f>
        <v>2296.595</v>
      </c>
      <c r="K120" s="25">
        <f>SUM('㈱塩釜:機船'!K120)</f>
        <v>2583.231</v>
      </c>
      <c r="L120" s="25">
        <f>SUM('㈱塩釜:機船'!L120)</f>
        <v>2441.717</v>
      </c>
      <c r="M120" s="25">
        <f>SUM('㈱塩釜:機船'!M120)</f>
        <v>4590.04</v>
      </c>
      <c r="N120" s="25">
        <f>SUM('㈱塩釜:機船'!N120)</f>
        <v>2985.29625</v>
      </c>
      <c r="O120" s="25">
        <f>SUM('㈱塩釜:機船'!O120)</f>
        <v>4984.489</v>
      </c>
      <c r="P120" s="8">
        <f t="shared" si="18"/>
        <v>28295.526250000003</v>
      </c>
    </row>
    <row r="121" spans="1:16" ht="18.75">
      <c r="A121" s="52"/>
      <c r="B121" s="49" t="s">
        <v>20</v>
      </c>
      <c r="C121" s="57" t="s">
        <v>16</v>
      </c>
      <c r="D121" s="26">
        <f>SUM('㈱塩釜:機船'!D121)</f>
        <v>0</v>
      </c>
      <c r="E121" s="26">
        <f>SUM('㈱塩釜:機船'!E121)</f>
        <v>0.003</v>
      </c>
      <c r="F121" s="26">
        <f>SUM('㈱塩釜:機船'!F121)</f>
        <v>0.0076</v>
      </c>
      <c r="G121" s="26">
        <f>SUM('㈱塩釜:機船'!G121)</f>
        <v>0</v>
      </c>
      <c r="H121" s="26">
        <f>SUM('㈱塩釜:機船'!H121)</f>
        <v>0</v>
      </c>
      <c r="I121" s="26">
        <f>SUM('㈱塩釜:機船'!I121)</f>
        <v>0.1697</v>
      </c>
      <c r="J121" s="26">
        <f>SUM('㈱塩釜:機船'!J121)</f>
        <v>0</v>
      </c>
      <c r="K121" s="26">
        <f>SUM('㈱塩釜:機船'!K121)</f>
        <v>0.8018</v>
      </c>
      <c r="L121" s="26">
        <f>SUM('㈱塩釜:機船'!L121)</f>
        <v>0.4397</v>
      </c>
      <c r="M121" s="26">
        <f>SUM('㈱塩釜:機船'!M121)</f>
        <v>0.1705</v>
      </c>
      <c r="N121" s="26">
        <f>SUM('㈱塩釜:機船'!N121)</f>
        <v>0</v>
      </c>
      <c r="O121" s="26">
        <f>SUM('㈱塩釜:機船'!O121)</f>
        <v>0.0024</v>
      </c>
      <c r="P121" s="7">
        <f t="shared" si="18"/>
        <v>1.5947</v>
      </c>
    </row>
    <row r="122" spans="1:16" ht="18.75">
      <c r="A122" s="52"/>
      <c r="B122" s="50" t="s">
        <v>73</v>
      </c>
      <c r="C122" s="50" t="s">
        <v>18</v>
      </c>
      <c r="D122" s="25">
        <f>SUM('㈱塩釜:機船'!D122)</f>
        <v>0</v>
      </c>
      <c r="E122" s="25">
        <f>SUM('㈱塩釜:機船'!E122)</f>
        <v>24.413</v>
      </c>
      <c r="F122" s="25">
        <f>SUM('㈱塩釜:機船'!F122)</f>
        <v>2.625</v>
      </c>
      <c r="G122" s="25">
        <f>SUM('㈱塩釜:機船'!G122)</f>
        <v>0</v>
      </c>
      <c r="H122" s="25">
        <f>SUM('㈱塩釜:機船'!H122)</f>
        <v>0</v>
      </c>
      <c r="I122" s="25">
        <f>SUM('㈱塩釜:機船'!I122)</f>
        <v>145.417</v>
      </c>
      <c r="J122" s="25">
        <f>SUM('㈱塩釜:機船'!J122)</f>
        <v>0</v>
      </c>
      <c r="K122" s="25">
        <f>SUM('㈱塩釜:機船'!K122)</f>
        <v>391.868</v>
      </c>
      <c r="L122" s="25">
        <f>SUM('㈱塩釜:機船'!L122)</f>
        <v>280.58</v>
      </c>
      <c r="M122" s="25">
        <f>SUM('㈱塩釜:機船'!M122)</f>
        <v>90.688</v>
      </c>
      <c r="N122" s="25">
        <f>SUM('㈱塩釜:機船'!N122)</f>
        <v>0</v>
      </c>
      <c r="O122" s="25">
        <f>SUM('㈱塩釜:機船'!O122)</f>
        <v>23.73</v>
      </c>
      <c r="P122" s="8">
        <f t="shared" si="18"/>
        <v>959.321</v>
      </c>
    </row>
    <row r="123" spans="1:16" ht="18.75">
      <c r="A123" s="52"/>
      <c r="B123" s="469" t="s">
        <v>101</v>
      </c>
      <c r="C123" s="57" t="s">
        <v>16</v>
      </c>
      <c r="D123" s="26">
        <f>+D101+D103+D105+D107+D109+D111+D113+D115+D117+D119+D121</f>
        <v>23.8933</v>
      </c>
      <c r="E123" s="26">
        <f aca="true" t="shared" si="19" ref="E123:O123">+E101+E103+E105+E107+E109+E111+E113+E115+E117+E119+E121</f>
        <v>22.462899999999998</v>
      </c>
      <c r="F123" s="26">
        <f t="shared" si="19"/>
        <v>8.8198</v>
      </c>
      <c r="G123" s="26">
        <f t="shared" si="19"/>
        <v>7.1344</v>
      </c>
      <c r="H123" s="26">
        <f t="shared" si="19"/>
        <v>20.453599999999998</v>
      </c>
      <c r="I123" s="26">
        <f t="shared" si="19"/>
        <v>21.7644</v>
      </c>
      <c r="J123" s="26">
        <f t="shared" si="19"/>
        <v>21.2802</v>
      </c>
      <c r="K123" s="26">
        <f t="shared" si="19"/>
        <v>23.8544</v>
      </c>
      <c r="L123" s="26">
        <f t="shared" si="19"/>
        <v>452.2184000000001</v>
      </c>
      <c r="M123" s="26">
        <f t="shared" si="19"/>
        <v>978.36766</v>
      </c>
      <c r="N123" s="26">
        <f t="shared" si="19"/>
        <v>901.5649999999999</v>
      </c>
      <c r="O123" s="26">
        <f t="shared" si="19"/>
        <v>925.4449</v>
      </c>
      <c r="P123" s="7">
        <f t="shared" si="18"/>
        <v>3407.25896</v>
      </c>
    </row>
    <row r="124" spans="1:16" ht="18.75">
      <c r="A124" s="51"/>
      <c r="B124" s="470"/>
      <c r="C124" s="50" t="s">
        <v>18</v>
      </c>
      <c r="D124" s="25">
        <f>+D102+D104+D106+D108+D110+D112+D114+D116+D118+D120+D122</f>
        <v>12351.521999999999</v>
      </c>
      <c r="E124" s="25">
        <f aca="true" t="shared" si="20" ref="E124:O124">+E102+E104+E106+E108+E110+E112+E114+E116+E118+E120+E122</f>
        <v>11329.196</v>
      </c>
      <c r="F124" s="25">
        <f t="shared" si="20"/>
        <v>5026.969</v>
      </c>
      <c r="G124" s="25">
        <f t="shared" si="20"/>
        <v>4807.491</v>
      </c>
      <c r="H124" s="25">
        <f t="shared" si="20"/>
        <v>12174.126000000002</v>
      </c>
      <c r="I124" s="25">
        <f t="shared" si="20"/>
        <v>14561.010999999997</v>
      </c>
      <c r="J124" s="25">
        <f t="shared" si="20"/>
        <v>11364.660999999998</v>
      </c>
      <c r="K124" s="25">
        <f t="shared" si="20"/>
        <v>14607.077</v>
      </c>
      <c r="L124" s="25">
        <f t="shared" si="20"/>
        <v>72535.39200000002</v>
      </c>
      <c r="M124" s="25">
        <f t="shared" si="20"/>
        <v>160087.64700000006</v>
      </c>
      <c r="N124" s="25">
        <f t="shared" si="20"/>
        <v>150403.25195000003</v>
      </c>
      <c r="O124" s="25">
        <f t="shared" si="20"/>
        <v>168812.139</v>
      </c>
      <c r="P124" s="8">
        <f t="shared" si="18"/>
        <v>638060.4829500001</v>
      </c>
    </row>
    <row r="125" spans="1:16" ht="18.75">
      <c r="A125" s="47" t="s">
        <v>0</v>
      </c>
      <c r="B125" s="471" t="s">
        <v>74</v>
      </c>
      <c r="C125" s="57" t="s">
        <v>16</v>
      </c>
      <c r="D125" s="26">
        <f>SUM('㈱塩釜:機船'!D125)</f>
        <v>0</v>
      </c>
      <c r="E125" s="26">
        <f>SUM('㈱塩釜:機船'!E125)</f>
        <v>0</v>
      </c>
      <c r="F125" s="26">
        <f>SUM('㈱塩釜:機船'!F125)</f>
        <v>0</v>
      </c>
      <c r="G125" s="26">
        <f>SUM('㈱塩釜:機船'!G125)</f>
        <v>0</v>
      </c>
      <c r="H125" s="26">
        <f>SUM('㈱塩釜:機船'!H125)</f>
        <v>0</v>
      </c>
      <c r="I125" s="26">
        <f>SUM('㈱塩釜:機船'!I125)</f>
        <v>0</v>
      </c>
      <c r="J125" s="26">
        <f>SUM('㈱塩釜:機船'!J125)</f>
        <v>0</v>
      </c>
      <c r="K125" s="26">
        <f>SUM('㈱塩釜:機船'!K125)</f>
        <v>0</v>
      </c>
      <c r="L125" s="26">
        <f>SUM('㈱塩釜:機船'!L125)</f>
        <v>0</v>
      </c>
      <c r="M125" s="26">
        <f>SUM('㈱塩釜:機船'!M125)</f>
        <v>0</v>
      </c>
      <c r="N125" s="26">
        <f>SUM('㈱塩釜:機船'!N125)</f>
        <v>0</v>
      </c>
      <c r="O125" s="26">
        <f>SUM('㈱塩釜:機船'!O125)</f>
        <v>0</v>
      </c>
      <c r="P125" s="7">
        <f t="shared" si="18"/>
        <v>0</v>
      </c>
    </row>
    <row r="126" spans="1:16" ht="18.75">
      <c r="A126" s="47" t="s">
        <v>0</v>
      </c>
      <c r="B126" s="472"/>
      <c r="C126" s="50" t="s">
        <v>18</v>
      </c>
      <c r="D126" s="25">
        <f>SUM('㈱塩釜:機船'!D126)</f>
        <v>0</v>
      </c>
      <c r="E126" s="25">
        <f>SUM('㈱塩釜:機船'!E126)</f>
        <v>0</v>
      </c>
      <c r="F126" s="25">
        <f>SUM('㈱塩釜:機船'!F126)</f>
        <v>0</v>
      </c>
      <c r="G126" s="25">
        <f>SUM('㈱塩釜:機船'!G126)</f>
        <v>0</v>
      </c>
      <c r="H126" s="25">
        <f>SUM('㈱塩釜:機船'!H126)</f>
        <v>0</v>
      </c>
      <c r="I126" s="25">
        <f>SUM('㈱塩釜:機船'!I126)</f>
        <v>0</v>
      </c>
      <c r="J126" s="25">
        <f>SUM('㈱塩釜:機船'!J126)</f>
        <v>0</v>
      </c>
      <c r="K126" s="25">
        <f>SUM('㈱塩釜:機船'!K126)</f>
        <v>0</v>
      </c>
      <c r="L126" s="25">
        <f>SUM('㈱塩釜:機船'!L126)</f>
        <v>0</v>
      </c>
      <c r="M126" s="25">
        <f>SUM('㈱塩釜:機船'!M126)</f>
        <v>0</v>
      </c>
      <c r="N126" s="25">
        <f>SUM('㈱塩釜:機船'!N126)</f>
        <v>0</v>
      </c>
      <c r="O126" s="25">
        <f>SUM('㈱塩釜:機船'!O126)</f>
        <v>0</v>
      </c>
      <c r="P126" s="8">
        <f t="shared" si="18"/>
        <v>0</v>
      </c>
    </row>
    <row r="127" spans="1:16" ht="18.75">
      <c r="A127" s="48" t="s">
        <v>75</v>
      </c>
      <c r="B127" s="471" t="s">
        <v>76</v>
      </c>
      <c r="C127" s="57" t="s">
        <v>16</v>
      </c>
      <c r="D127" s="26">
        <f>SUM('㈱塩釜:機船'!D127)</f>
        <v>0.015</v>
      </c>
      <c r="E127" s="26">
        <f>SUM('㈱塩釜:機船'!E127)</f>
        <v>0.1035</v>
      </c>
      <c r="F127" s="26">
        <f>SUM('㈱塩釜:機船'!F127)</f>
        <v>0.139</v>
      </c>
      <c r="G127" s="26">
        <f>SUM('㈱塩釜:機船'!G127)</f>
        <v>0</v>
      </c>
      <c r="H127" s="26">
        <f>SUM('㈱塩釜:機船'!H127)</f>
        <v>0</v>
      </c>
      <c r="I127" s="26">
        <f>SUM('㈱塩釜:機船'!I127)</f>
        <v>0</v>
      </c>
      <c r="J127" s="26">
        <f>SUM('㈱塩釜:機船'!J127)</f>
        <v>0</v>
      </c>
      <c r="K127" s="26">
        <f>SUM('㈱塩釜:機船'!K127)</f>
        <v>0</v>
      </c>
      <c r="L127" s="26">
        <f>SUM('㈱塩釜:機船'!L127)</f>
        <v>0</v>
      </c>
      <c r="M127" s="26">
        <f>SUM('㈱塩釜:機船'!M127)</f>
        <v>0</v>
      </c>
      <c r="N127" s="26">
        <f>SUM('㈱塩釜:機船'!N127)</f>
        <v>0</v>
      </c>
      <c r="O127" s="26">
        <f>SUM('㈱塩釜:機船'!O127)</f>
        <v>0</v>
      </c>
      <c r="P127" s="7">
        <f t="shared" si="18"/>
        <v>0.2575</v>
      </c>
    </row>
    <row r="128" spans="1:16" ht="18.75">
      <c r="A128" s="48"/>
      <c r="B128" s="472"/>
      <c r="C128" s="50" t="s">
        <v>18</v>
      </c>
      <c r="D128" s="25">
        <f>SUM('㈱塩釜:機船'!D128)</f>
        <v>7.875</v>
      </c>
      <c r="E128" s="25">
        <f>SUM('㈱塩釜:機船'!E128)</f>
        <v>13.335</v>
      </c>
      <c r="F128" s="25">
        <f>SUM('㈱塩釜:機船'!F128)</f>
        <v>23.994</v>
      </c>
      <c r="G128" s="25">
        <f>SUM('㈱塩釜:機船'!G128)</f>
        <v>0</v>
      </c>
      <c r="H128" s="25">
        <f>SUM('㈱塩釜:機船'!H128)</f>
        <v>0</v>
      </c>
      <c r="I128" s="25">
        <f>SUM('㈱塩釜:機船'!I128)</f>
        <v>0</v>
      </c>
      <c r="J128" s="25">
        <f>SUM('㈱塩釜:機船'!J128)</f>
        <v>0</v>
      </c>
      <c r="K128" s="25">
        <f>SUM('㈱塩釜:機船'!K128)</f>
        <v>0</v>
      </c>
      <c r="L128" s="25">
        <f>SUM('㈱塩釜:機船'!L128)</f>
        <v>0</v>
      </c>
      <c r="M128" s="25">
        <f>SUM('㈱塩釜:機船'!M128)</f>
        <v>0</v>
      </c>
      <c r="N128" s="25">
        <f>SUM('㈱塩釜:機船'!N128)</f>
        <v>0</v>
      </c>
      <c r="O128" s="25">
        <f>SUM('㈱塩釜:機船'!O128)</f>
        <v>0</v>
      </c>
      <c r="P128" s="8">
        <f t="shared" si="18"/>
        <v>45.204</v>
      </c>
    </row>
    <row r="129" spans="1:16" ht="18.75">
      <c r="A129" s="48" t="s">
        <v>77</v>
      </c>
      <c r="B129" s="49" t="s">
        <v>20</v>
      </c>
      <c r="C129" s="49" t="s">
        <v>16</v>
      </c>
      <c r="D129" s="27">
        <f>SUM('㈱塩釜:機船'!D129)</f>
        <v>0.019</v>
      </c>
      <c r="E129" s="27">
        <f>SUM('㈱塩釜:機船'!E129)</f>
        <v>0.5704</v>
      </c>
      <c r="F129" s="27">
        <f>SUM('㈱塩釜:機船'!F129)</f>
        <v>0.18</v>
      </c>
      <c r="G129" s="27">
        <f>SUM('㈱塩釜:機船'!G129)</f>
        <v>0</v>
      </c>
      <c r="H129" s="27">
        <f>SUM('㈱塩釜:機船'!H129)</f>
        <v>0</v>
      </c>
      <c r="I129" s="27">
        <f>SUM('㈱塩釜:機船'!I129)</f>
        <v>0</v>
      </c>
      <c r="J129" s="27">
        <f>SUM('㈱塩釜:機船'!J129)</f>
        <v>0</v>
      </c>
      <c r="K129" s="27">
        <f>SUM('㈱塩釜:機船'!K129)</f>
        <v>0</v>
      </c>
      <c r="L129" s="27">
        <f>SUM('㈱塩釜:機船'!L129)</f>
        <v>0.008</v>
      </c>
      <c r="M129" s="27">
        <f>SUM('㈱塩釜:機船'!M129)</f>
        <v>0.0288</v>
      </c>
      <c r="N129" s="27">
        <f>SUM('㈱塩釜:機船'!N129)</f>
        <v>0</v>
      </c>
      <c r="O129" s="27">
        <f>SUM('㈱塩釜:機船'!O129)</f>
        <v>0.0216</v>
      </c>
      <c r="P129" s="12">
        <f t="shared" si="18"/>
        <v>0.8278000000000001</v>
      </c>
    </row>
    <row r="130" spans="1:16" ht="18.75">
      <c r="A130" s="48"/>
      <c r="B130" s="49" t="s">
        <v>152</v>
      </c>
      <c r="C130" s="57" t="s">
        <v>79</v>
      </c>
      <c r="D130" s="26">
        <f>SUM('㈱塩釜:機船'!D130)</f>
        <v>0</v>
      </c>
      <c r="E130" s="26">
        <f>SUM('㈱塩釜:機船'!E130)</f>
        <v>0</v>
      </c>
      <c r="F130" s="26">
        <f>SUM('㈱塩釜:機船'!F130)</f>
        <v>0</v>
      </c>
      <c r="G130" s="26">
        <f>SUM('㈱塩釜:機船'!G130)</f>
        <v>0</v>
      </c>
      <c r="H130" s="26">
        <f>SUM('㈱塩釜:機船'!H130)</f>
        <v>0</v>
      </c>
      <c r="I130" s="26">
        <f>SUM('㈱塩釜:機船'!I130)</f>
        <v>0</v>
      </c>
      <c r="J130" s="26">
        <f>SUM('㈱塩釜:機船'!J130)</f>
        <v>0</v>
      </c>
      <c r="K130" s="26">
        <f>SUM('㈱塩釜:機船'!K130)</f>
        <v>0</v>
      </c>
      <c r="L130" s="26">
        <f>SUM('㈱塩釜:機船'!L130)</f>
        <v>0</v>
      </c>
      <c r="M130" s="26">
        <f>SUM('㈱塩釜:機船'!M130)</f>
        <v>0</v>
      </c>
      <c r="N130" s="26">
        <f>SUM('㈱塩釜:機船'!N130)</f>
        <v>0</v>
      </c>
      <c r="O130" s="26">
        <f>SUM('㈱塩釜:機船'!O130)</f>
        <v>0</v>
      </c>
      <c r="P130" s="7">
        <f t="shared" si="18"/>
        <v>0</v>
      </c>
    </row>
    <row r="131" spans="1:16" ht="18.75">
      <c r="A131" s="48" t="s">
        <v>23</v>
      </c>
      <c r="B131" s="2"/>
      <c r="C131" s="50" t="s">
        <v>18</v>
      </c>
      <c r="D131" s="25">
        <f>SUM('㈱塩釜:機船'!D131)</f>
        <v>11.97</v>
      </c>
      <c r="E131" s="25">
        <f>SUM('㈱塩釜:機船'!E131)</f>
        <v>278.317</v>
      </c>
      <c r="F131" s="25">
        <f>SUM('㈱塩釜:機船'!F131)</f>
        <v>69.878</v>
      </c>
      <c r="G131" s="25">
        <f>SUM('㈱塩釜:機船'!G131)</f>
        <v>0</v>
      </c>
      <c r="H131" s="25">
        <f>SUM('㈱塩釜:機船'!H131)</f>
        <v>0</v>
      </c>
      <c r="I131" s="25">
        <f>SUM('㈱塩釜:機船'!I131)</f>
        <v>0</v>
      </c>
      <c r="J131" s="25">
        <f>SUM('㈱塩釜:機船'!J131)</f>
        <v>0</v>
      </c>
      <c r="K131" s="25">
        <f>SUM('㈱塩釜:機船'!K131)</f>
        <v>0</v>
      </c>
      <c r="L131" s="25">
        <f>SUM('㈱塩釜:機船'!L131)</f>
        <v>5.04</v>
      </c>
      <c r="M131" s="25">
        <f>SUM('㈱塩釜:機船'!M131)</f>
        <v>27.73</v>
      </c>
      <c r="N131" s="25">
        <f>SUM('㈱塩釜:機船'!N131)</f>
        <v>0</v>
      </c>
      <c r="O131" s="25">
        <f>SUM('㈱塩釜:機船'!O131)</f>
        <v>19.656</v>
      </c>
      <c r="P131" s="8">
        <f aca="true" t="shared" si="21" ref="P131:P137">SUM(D131:O131)</f>
        <v>412.59100000000007</v>
      </c>
    </row>
    <row r="132" spans="1:16" ht="18.75">
      <c r="A132" s="48"/>
      <c r="B132" s="58" t="s">
        <v>0</v>
      </c>
      <c r="C132" s="49" t="s">
        <v>16</v>
      </c>
      <c r="D132" s="27">
        <f>+D125+D127+D129</f>
        <v>0.034</v>
      </c>
      <c r="E132" s="27">
        <f aca="true" t="shared" si="22" ref="E132:O132">+E125+E127+E129</f>
        <v>0.6739</v>
      </c>
      <c r="F132" s="27">
        <f t="shared" si="22"/>
        <v>0.319</v>
      </c>
      <c r="G132" s="27">
        <f t="shared" si="22"/>
        <v>0</v>
      </c>
      <c r="H132" s="27">
        <f t="shared" si="22"/>
        <v>0</v>
      </c>
      <c r="I132" s="27">
        <f t="shared" si="22"/>
        <v>0</v>
      </c>
      <c r="J132" s="27">
        <f t="shared" si="22"/>
        <v>0</v>
      </c>
      <c r="K132" s="27">
        <f t="shared" si="22"/>
        <v>0</v>
      </c>
      <c r="L132" s="27">
        <f t="shared" si="22"/>
        <v>0.008</v>
      </c>
      <c r="M132" s="27">
        <f t="shared" si="22"/>
        <v>0.0288</v>
      </c>
      <c r="N132" s="27">
        <f t="shared" si="22"/>
        <v>0</v>
      </c>
      <c r="O132" s="27">
        <f t="shared" si="22"/>
        <v>0.0216</v>
      </c>
      <c r="P132" s="12">
        <f t="shared" si="21"/>
        <v>1.0853000000000002</v>
      </c>
    </row>
    <row r="133" spans="1:16" ht="18.75">
      <c r="A133" s="52"/>
      <c r="B133" s="59" t="s">
        <v>141</v>
      </c>
      <c r="C133" s="57" t="s">
        <v>79</v>
      </c>
      <c r="D133" s="26">
        <f>D130</f>
        <v>0</v>
      </c>
      <c r="E133" s="26">
        <f aca="true" t="shared" si="23" ref="E133:O133">E130</f>
        <v>0</v>
      </c>
      <c r="F133" s="26">
        <f t="shared" si="23"/>
        <v>0</v>
      </c>
      <c r="G133" s="26">
        <f t="shared" si="23"/>
        <v>0</v>
      </c>
      <c r="H133" s="26">
        <f t="shared" si="23"/>
        <v>0</v>
      </c>
      <c r="I133" s="26">
        <f t="shared" si="23"/>
        <v>0</v>
      </c>
      <c r="J133" s="26">
        <f t="shared" si="23"/>
        <v>0</v>
      </c>
      <c r="K133" s="26">
        <f t="shared" si="23"/>
        <v>0</v>
      </c>
      <c r="L133" s="26">
        <f t="shared" si="23"/>
        <v>0</v>
      </c>
      <c r="M133" s="26">
        <f t="shared" si="23"/>
        <v>0</v>
      </c>
      <c r="N133" s="26">
        <f t="shared" si="23"/>
        <v>0</v>
      </c>
      <c r="O133" s="26">
        <f t="shared" si="23"/>
        <v>0</v>
      </c>
      <c r="P133" s="7">
        <f t="shared" si="21"/>
        <v>0</v>
      </c>
    </row>
    <row r="134" spans="1:16" ht="18.75">
      <c r="A134" s="51"/>
      <c r="B134" s="2"/>
      <c r="C134" s="50" t="s">
        <v>18</v>
      </c>
      <c r="D134" s="25">
        <f>+D126+D128+D131</f>
        <v>19.845</v>
      </c>
      <c r="E134" s="25">
        <f aca="true" t="shared" si="24" ref="E134:O134">+E126+E128+E131</f>
        <v>291.652</v>
      </c>
      <c r="F134" s="25">
        <f t="shared" si="24"/>
        <v>93.872</v>
      </c>
      <c r="G134" s="25">
        <f t="shared" si="24"/>
        <v>0</v>
      </c>
      <c r="H134" s="25">
        <f t="shared" si="24"/>
        <v>0</v>
      </c>
      <c r="I134" s="25">
        <f t="shared" si="24"/>
        <v>0</v>
      </c>
      <c r="J134" s="25">
        <f t="shared" si="24"/>
        <v>0</v>
      </c>
      <c r="K134" s="25">
        <f t="shared" si="24"/>
        <v>0</v>
      </c>
      <c r="L134" s="25">
        <f t="shared" si="24"/>
        <v>5.04</v>
      </c>
      <c r="M134" s="25">
        <f t="shared" si="24"/>
        <v>27.73</v>
      </c>
      <c r="N134" s="25">
        <f t="shared" si="24"/>
        <v>0</v>
      </c>
      <c r="O134" s="25">
        <f t="shared" si="24"/>
        <v>19.656</v>
      </c>
      <c r="P134" s="8">
        <f t="shared" si="21"/>
        <v>457.795</v>
      </c>
    </row>
    <row r="135" spans="1:16" s="233" customFormat="1" ht="18.75">
      <c r="A135" s="217"/>
      <c r="B135" s="218" t="s">
        <v>0</v>
      </c>
      <c r="C135" s="219" t="s">
        <v>16</v>
      </c>
      <c r="D135" s="232">
        <f>D132+D123+D99</f>
        <v>1405.3952000000002</v>
      </c>
      <c r="E135" s="232">
        <f aca="true" t="shared" si="25" ref="E135:O135">E132+E123+E99</f>
        <v>914.9815000000001</v>
      </c>
      <c r="F135" s="232">
        <f t="shared" si="25"/>
        <v>246.49199999999996</v>
      </c>
      <c r="G135" s="232">
        <f t="shared" si="25"/>
        <v>220.5998</v>
      </c>
      <c r="H135" s="232">
        <f t="shared" si="25"/>
        <v>2171.9267</v>
      </c>
      <c r="I135" s="232">
        <f t="shared" si="25"/>
        <v>2158.17476</v>
      </c>
      <c r="J135" s="232">
        <f t="shared" si="25"/>
        <v>2723.2162200000002</v>
      </c>
      <c r="K135" s="232">
        <f t="shared" si="25"/>
        <v>2754.2735999999995</v>
      </c>
      <c r="L135" s="232">
        <f t="shared" si="25"/>
        <v>1929.9174</v>
      </c>
      <c r="M135" s="232">
        <f t="shared" si="25"/>
        <v>2939.0396000000005</v>
      </c>
      <c r="N135" s="232">
        <f t="shared" si="25"/>
        <v>3031.82381</v>
      </c>
      <c r="O135" s="232">
        <f t="shared" si="25"/>
        <v>2165.0855799999995</v>
      </c>
      <c r="P135" s="221">
        <f t="shared" si="21"/>
        <v>22660.92617</v>
      </c>
    </row>
    <row r="136" spans="1:16" s="233" customFormat="1" ht="18.75">
      <c r="A136" s="217"/>
      <c r="B136" s="223" t="s">
        <v>153</v>
      </c>
      <c r="C136" s="224" t="s">
        <v>79</v>
      </c>
      <c r="D136" s="234">
        <f>D133</f>
        <v>0</v>
      </c>
      <c r="E136" s="234">
        <f aca="true" t="shared" si="26" ref="E136:O136">E133</f>
        <v>0</v>
      </c>
      <c r="F136" s="234">
        <f t="shared" si="26"/>
        <v>0</v>
      </c>
      <c r="G136" s="234">
        <f t="shared" si="26"/>
        <v>0</v>
      </c>
      <c r="H136" s="234">
        <f t="shared" si="26"/>
        <v>0</v>
      </c>
      <c r="I136" s="234">
        <f t="shared" si="26"/>
        <v>0</v>
      </c>
      <c r="J136" s="234">
        <f t="shared" si="26"/>
        <v>0</v>
      </c>
      <c r="K136" s="234">
        <f t="shared" si="26"/>
        <v>0</v>
      </c>
      <c r="L136" s="234">
        <f t="shared" si="26"/>
        <v>0</v>
      </c>
      <c r="M136" s="234">
        <f t="shared" si="26"/>
        <v>0</v>
      </c>
      <c r="N136" s="234">
        <f t="shared" si="26"/>
        <v>0</v>
      </c>
      <c r="O136" s="234">
        <f t="shared" si="26"/>
        <v>0</v>
      </c>
      <c r="P136" s="226">
        <f t="shared" si="21"/>
        <v>0</v>
      </c>
    </row>
    <row r="137" spans="1:16" s="233" customFormat="1" ht="19.5" thickBot="1">
      <c r="A137" s="227"/>
      <c r="B137" s="228"/>
      <c r="C137" s="229" t="s">
        <v>18</v>
      </c>
      <c r="D137" s="235">
        <f>D134+D124+D100</f>
        <v>653195.9130000001</v>
      </c>
      <c r="E137" s="235">
        <f aca="true" t="shared" si="27" ref="E137:O137">E134+E124+E100</f>
        <v>439657.56599999993</v>
      </c>
      <c r="F137" s="235">
        <f t="shared" si="27"/>
        <v>153637.87099999998</v>
      </c>
      <c r="G137" s="235">
        <f t="shared" si="27"/>
        <v>168509.538</v>
      </c>
      <c r="H137" s="235">
        <f t="shared" si="27"/>
        <v>842007.4400000001</v>
      </c>
      <c r="I137" s="235">
        <f t="shared" si="27"/>
        <v>753917.0569999999</v>
      </c>
      <c r="J137" s="235">
        <f t="shared" si="27"/>
        <v>893859.84</v>
      </c>
      <c r="K137" s="235">
        <f t="shared" si="27"/>
        <v>1500362.6979999999</v>
      </c>
      <c r="L137" s="235">
        <f t="shared" si="27"/>
        <v>963115.8500000001</v>
      </c>
      <c r="M137" s="235">
        <f t="shared" si="27"/>
        <v>1635613.868</v>
      </c>
      <c r="N137" s="235">
        <f t="shared" si="27"/>
        <v>1434229.494</v>
      </c>
      <c r="O137" s="235">
        <f t="shared" si="27"/>
        <v>992191.3670000001</v>
      </c>
      <c r="P137" s="231">
        <f t="shared" si="21"/>
        <v>10430298.502</v>
      </c>
    </row>
    <row r="138" spans="15:16" ht="18.75">
      <c r="O138" s="484" t="s">
        <v>92</v>
      </c>
      <c r="P138" s="484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">
      <pane xSplit="3" ySplit="3" topLeftCell="E4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78" customWidth="1"/>
  </cols>
  <sheetData>
    <row r="1" ht="18.75">
      <c r="B1" s="38" t="s">
        <v>0</v>
      </c>
    </row>
    <row r="2" spans="1:16" ht="19.5" thickBot="1">
      <c r="A2" s="11" t="s">
        <v>91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">
        <f>SUM('石巻第１:石巻第２'!D4)</f>
        <v>12.695</v>
      </c>
      <c r="E4" s="1">
        <f>SUM('石巻第１:石巻第２'!E4)</f>
        <v>0.311</v>
      </c>
      <c r="F4" s="1">
        <f>SUM('石巻第１:石巻第２'!F4)</f>
        <v>0</v>
      </c>
      <c r="G4" s="1">
        <f>SUM('石巻第１:石巻第２'!G4)</f>
        <v>0</v>
      </c>
      <c r="H4" s="1">
        <f>SUM('石巻第１:石巻第２'!H4)</f>
        <v>0</v>
      </c>
      <c r="I4" s="1">
        <f>SUM('石巻第１:石巻第２'!I4)</f>
        <v>0</v>
      </c>
      <c r="J4" s="1">
        <f>SUM('石巻第１:石巻第２'!J4)</f>
        <v>0.0008</v>
      </c>
      <c r="K4" s="1">
        <f>SUM('石巻第１:石巻第２'!K4)</f>
        <v>4.2778</v>
      </c>
      <c r="L4" s="1">
        <f>SUM('石巻第１:石巻第２'!L4)</f>
        <v>28.2326</v>
      </c>
      <c r="M4" s="1">
        <f>SUM('石巻第１:石巻第２'!M4)</f>
        <v>45.4636</v>
      </c>
      <c r="N4" s="1">
        <f>SUM('石巻第１:石巻第２'!N4)</f>
        <v>82.8264</v>
      </c>
      <c r="O4" s="1">
        <f>SUM('石巻第１:石巻第２'!O4)</f>
        <v>10.1612</v>
      </c>
      <c r="P4" s="7">
        <f>SUM('石巻第１:石巻第２'!P4)</f>
        <v>183.96840000000003</v>
      </c>
    </row>
    <row r="5" spans="1:16" ht="18.75">
      <c r="A5" s="48" t="s">
        <v>17</v>
      </c>
      <c r="B5" s="472"/>
      <c r="C5" s="50" t="s">
        <v>18</v>
      </c>
      <c r="D5" s="2">
        <f>SUM('石巻第１:石巻第２'!D5)</f>
        <v>1334.737</v>
      </c>
      <c r="E5" s="2">
        <f>SUM('石巻第１:石巻第２'!E5)</f>
        <v>9.797</v>
      </c>
      <c r="F5" s="2">
        <f>SUM('石巻第１:石巻第２'!F5)</f>
        <v>0</v>
      </c>
      <c r="G5" s="2">
        <f>SUM('石巻第１:石巻第２'!G5)</f>
        <v>0</v>
      </c>
      <c r="H5" s="2">
        <f>SUM('石巻第１:石巻第２'!H5)</f>
        <v>0</v>
      </c>
      <c r="I5" s="2">
        <f>SUM('石巻第１:石巻第２'!I5)</f>
        <v>0</v>
      </c>
      <c r="J5" s="2">
        <f>SUM('石巻第１:石巻第２'!J5)</f>
        <v>0.42</v>
      </c>
      <c r="K5" s="2">
        <f>SUM('石巻第１:石巻第２'!K5)</f>
        <v>444.594</v>
      </c>
      <c r="L5" s="2">
        <f>SUM('石巻第１:石巻第２'!L5)</f>
        <v>2722.222</v>
      </c>
      <c r="M5" s="2">
        <f>SUM('石巻第１:石巻第２'!M5)</f>
        <v>2405.629</v>
      </c>
      <c r="N5" s="2">
        <f>SUM('石巻第１:石巻第２'!N5)</f>
        <v>4612.334</v>
      </c>
      <c r="O5" s="2">
        <f>SUM('石巻第１:石巻第２'!O5)</f>
        <v>1052.3</v>
      </c>
      <c r="P5" s="8">
        <f>SUM('石巻第１:石巻第２'!P5)</f>
        <v>12582.033</v>
      </c>
    </row>
    <row r="6" spans="1:16" ht="18.75">
      <c r="A6" s="48" t="s">
        <v>19</v>
      </c>
      <c r="B6" s="49" t="s">
        <v>20</v>
      </c>
      <c r="C6" s="57" t="s">
        <v>16</v>
      </c>
      <c r="D6" s="1">
        <f>SUM('石巻第１:石巻第２'!D6)</f>
        <v>265.973</v>
      </c>
      <c r="E6" s="1">
        <f>SUM('石巻第１:石巻第２'!E6)</f>
        <v>527.125</v>
      </c>
      <c r="F6" s="1">
        <f>SUM('石巻第１:石巻第２'!F6)</f>
        <v>0</v>
      </c>
      <c r="G6" s="1">
        <f>SUM('石巻第１:石巻第２'!G6)</f>
        <v>0</v>
      </c>
      <c r="H6" s="1">
        <f>SUM('石巻第１:石巻第２'!H6)</f>
        <v>0</v>
      </c>
      <c r="I6" s="1">
        <f>SUM('石巻第１:石巻第２'!I6)</f>
        <v>0</v>
      </c>
      <c r="J6" s="1">
        <f>SUM('石巻第１:石巻第２'!J6)</f>
        <v>0</v>
      </c>
      <c r="K6" s="1">
        <f>SUM('石巻第１:石巻第２'!K6)</f>
        <v>0.64</v>
      </c>
      <c r="L6" s="1">
        <f>SUM('石巻第１:石巻第２'!L6)</f>
        <v>0</v>
      </c>
      <c r="M6" s="1">
        <f>SUM('石巻第１:石巻第２'!M6)</f>
        <v>0</v>
      </c>
      <c r="N6" s="1">
        <f>SUM('石巻第１:石巻第２'!N6)</f>
        <v>226.424</v>
      </c>
      <c r="O6" s="1">
        <f>SUM('石巻第１:石巻第２'!O6)</f>
        <v>1066.046</v>
      </c>
      <c r="P6" s="7">
        <f>SUM('石巻第１:石巻第２'!P6)</f>
        <v>2086.208</v>
      </c>
    </row>
    <row r="7" spans="1:16" ht="18.75">
      <c r="A7" s="48" t="s">
        <v>21</v>
      </c>
      <c r="B7" s="50" t="s">
        <v>100</v>
      </c>
      <c r="C7" s="50" t="s">
        <v>18</v>
      </c>
      <c r="D7" s="2">
        <f>SUM('石巻第１:石巻第２'!D7)</f>
        <v>9930.177</v>
      </c>
      <c r="E7" s="2">
        <f>SUM('石巻第１:石巻第２'!E7)</f>
        <v>17627.74</v>
      </c>
      <c r="F7" s="2">
        <f>SUM('石巻第１:石巻第２'!F7)</f>
        <v>0</v>
      </c>
      <c r="G7" s="2">
        <f>SUM('石巻第１:石巻第２'!G7)</f>
        <v>0</v>
      </c>
      <c r="H7" s="2">
        <f>SUM('石巻第１:石巻第２'!H7)</f>
        <v>0</v>
      </c>
      <c r="I7" s="2">
        <f>SUM('石巻第１:石巻第２'!I7)</f>
        <v>0</v>
      </c>
      <c r="J7" s="2">
        <f>SUM('石巻第１:石巻第２'!J7)</f>
        <v>0</v>
      </c>
      <c r="K7" s="2">
        <f>SUM('石巻第１:石巻第２'!K7)</f>
        <v>13.44</v>
      </c>
      <c r="L7" s="2">
        <f>SUM('石巻第１:石巻第２'!L7)</f>
        <v>0</v>
      </c>
      <c r="M7" s="2">
        <f>SUM('石巻第１:石巻第２'!M7)</f>
        <v>0</v>
      </c>
      <c r="N7" s="2">
        <f>SUM('石巻第１:石巻第２'!N7)</f>
        <v>4205.403</v>
      </c>
      <c r="O7" s="2">
        <f>SUM('石巻第１:石巻第２'!O7)</f>
        <v>24033.426</v>
      </c>
      <c r="P7" s="8">
        <f>SUM('石巻第１:石巻第２'!P7)</f>
        <v>55810.186</v>
      </c>
    </row>
    <row r="8" spans="1:16" ht="18.75">
      <c r="A8" s="48" t="s">
        <v>23</v>
      </c>
      <c r="B8" s="469" t="s">
        <v>101</v>
      </c>
      <c r="C8" s="57" t="s">
        <v>16</v>
      </c>
      <c r="D8" s="1">
        <f aca="true" t="shared" si="0" ref="D8:F9">+D4+D6</f>
        <v>278.668</v>
      </c>
      <c r="E8" s="1">
        <f t="shared" si="0"/>
        <v>527.436</v>
      </c>
      <c r="F8" s="1">
        <f t="shared" si="0"/>
        <v>0</v>
      </c>
      <c r="G8" s="1">
        <f aca="true" t="shared" si="1" ref="G8:K9">+G4+G6</f>
        <v>0</v>
      </c>
      <c r="H8" s="1">
        <f t="shared" si="1"/>
        <v>0</v>
      </c>
      <c r="I8" s="1">
        <f t="shared" si="1"/>
        <v>0</v>
      </c>
      <c r="J8" s="1">
        <f t="shared" si="1"/>
        <v>0.0008</v>
      </c>
      <c r="K8" s="1">
        <f t="shared" si="1"/>
        <v>4.9178</v>
      </c>
      <c r="L8" s="1">
        <f aca="true" t="shared" si="2" ref="L8:O9">+L4+L6</f>
        <v>28.2326</v>
      </c>
      <c r="M8" s="1">
        <f t="shared" si="2"/>
        <v>45.4636</v>
      </c>
      <c r="N8" s="1">
        <f t="shared" si="2"/>
        <v>309.2504</v>
      </c>
      <c r="O8" s="1">
        <f t="shared" si="2"/>
        <v>1076.2072</v>
      </c>
      <c r="P8" s="7">
        <f>SUM(D8:O8)</f>
        <v>2270.1764000000003</v>
      </c>
    </row>
    <row r="9" spans="1:16" ht="18.75">
      <c r="A9" s="42"/>
      <c r="B9" s="470"/>
      <c r="C9" s="50" t="s">
        <v>18</v>
      </c>
      <c r="D9" s="2">
        <f t="shared" si="0"/>
        <v>11264.914</v>
      </c>
      <c r="E9" s="2">
        <f t="shared" si="0"/>
        <v>17637.537</v>
      </c>
      <c r="F9" s="2">
        <f t="shared" si="0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0.42</v>
      </c>
      <c r="K9" s="2">
        <f t="shared" si="1"/>
        <v>458.034</v>
      </c>
      <c r="L9" s="2">
        <f t="shared" si="2"/>
        <v>2722.222</v>
      </c>
      <c r="M9" s="2">
        <f t="shared" si="2"/>
        <v>2405.629</v>
      </c>
      <c r="N9" s="2">
        <f t="shared" si="2"/>
        <v>8817.737000000001</v>
      </c>
      <c r="O9" s="2">
        <f t="shared" si="2"/>
        <v>25085.726</v>
      </c>
      <c r="P9" s="8">
        <f>SUM(D9:O9)</f>
        <v>68392.219</v>
      </c>
    </row>
    <row r="10" spans="1:16" ht="18.75">
      <c r="A10" s="465" t="s">
        <v>102</v>
      </c>
      <c r="B10" s="466"/>
      <c r="C10" s="57" t="s">
        <v>103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0</v>
      </c>
      <c r="J10" s="1">
        <f>SUM('石巻第１:石巻第２'!J10)</f>
        <v>0</v>
      </c>
      <c r="K10" s="1">
        <f>SUM('石巻第１:石巻第２'!K10)</f>
        <v>406.405</v>
      </c>
      <c r="L10" s="1">
        <f>SUM('石巻第１:石巻第２'!L10)</f>
        <v>1181.467</v>
      </c>
      <c r="M10" s="1">
        <f>SUM('石巻第１:石巻第２'!M10)</f>
        <v>959.872</v>
      </c>
      <c r="N10" s="1">
        <f>SUM('石巻第１:石巻第２'!N10)</f>
        <v>0</v>
      </c>
      <c r="O10" s="1">
        <f>SUM('石巻第１:石巻第２'!O10)</f>
        <v>0</v>
      </c>
      <c r="P10" s="7">
        <f>SUM('石巻第１:石巻第２'!P10)</f>
        <v>2547.744</v>
      </c>
    </row>
    <row r="11" spans="1:16" ht="18.75">
      <c r="A11" s="467"/>
      <c r="B11" s="468"/>
      <c r="C11" s="50" t="s">
        <v>18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0</v>
      </c>
      <c r="J11" s="2">
        <f>SUM('石巻第１:石巻第２'!J11)</f>
        <v>0</v>
      </c>
      <c r="K11" s="2">
        <f>SUM('石巻第１:石巻第２'!K11)</f>
        <v>55189.057</v>
      </c>
      <c r="L11" s="2">
        <f>SUM('石巻第１:石巻第２'!L11)</f>
        <v>164276.645</v>
      </c>
      <c r="M11" s="2">
        <f>SUM('石巻第１:石巻第２'!M11)</f>
        <v>136748.109</v>
      </c>
      <c r="N11" s="2">
        <f>SUM('石巻第１:石巻第２'!N11)</f>
        <v>0</v>
      </c>
      <c r="O11" s="2">
        <f>SUM('石巻第１:石巻第２'!O11)</f>
        <v>0</v>
      </c>
      <c r="P11" s="8">
        <f>SUM('石巻第１:石巻第２'!P11)</f>
        <v>356213.811</v>
      </c>
    </row>
    <row r="12" spans="1:16" ht="18.75">
      <c r="A12" s="52"/>
      <c r="B12" s="471" t="s">
        <v>26</v>
      </c>
      <c r="C12" s="57" t="s">
        <v>103</v>
      </c>
      <c r="D12" s="1">
        <f>SUM('石巻第１:石巻第２'!D12)</f>
        <v>0.132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</v>
      </c>
      <c r="I12" s="1">
        <f>SUM('石巻第１:石巻第２'!I12)</f>
        <v>0</v>
      </c>
      <c r="J12" s="1">
        <f>SUM('石巻第１:石巻第２'!J12)</f>
        <v>0</v>
      </c>
      <c r="K12" s="1">
        <f>SUM('石巻第１:石巻第２'!K12)</f>
        <v>0</v>
      </c>
      <c r="L12" s="1">
        <f>SUM('石巻第１:石巻第２'!L12)</f>
        <v>0</v>
      </c>
      <c r="M12" s="1">
        <f>SUM('石巻第１:石巻第２'!M12)</f>
        <v>0.209</v>
      </c>
      <c r="N12" s="1">
        <f>SUM('石巻第１:石巻第２'!N12)</f>
        <v>0.024</v>
      </c>
      <c r="O12" s="1">
        <f>SUM('石巻第１:石巻第２'!O12)</f>
        <v>0</v>
      </c>
      <c r="P12" s="7">
        <f>SUM('石巻第１:石巻第２'!P12)</f>
        <v>0.365</v>
      </c>
    </row>
    <row r="13" spans="1:16" ht="18.75">
      <c r="A13" s="47" t="s">
        <v>0</v>
      </c>
      <c r="B13" s="472"/>
      <c r="C13" s="50" t="s">
        <v>18</v>
      </c>
      <c r="D13" s="2">
        <f>SUM('石巻第１:石巻第２'!D13)</f>
        <v>328.86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0</v>
      </c>
      <c r="I13" s="2">
        <f>SUM('石巻第１:石巻第２'!I13)</f>
        <v>0</v>
      </c>
      <c r="J13" s="2">
        <f>SUM('石巻第１:石巻第２'!J13)</f>
        <v>0</v>
      </c>
      <c r="K13" s="2">
        <f>SUM('石巻第１:石巻第２'!K13)</f>
        <v>0</v>
      </c>
      <c r="L13" s="2">
        <f>SUM('石巻第１:石巻第２'!L13)</f>
        <v>0</v>
      </c>
      <c r="M13" s="2">
        <f>SUM('石巻第１:石巻第２'!M13)</f>
        <v>453.534</v>
      </c>
      <c r="N13" s="2">
        <f>SUM('石巻第１:石巻第２'!N13)</f>
        <v>39.06</v>
      </c>
      <c r="O13" s="2">
        <f>SUM('石巻第１:石巻第２'!O13)</f>
        <v>0</v>
      </c>
      <c r="P13" s="8">
        <f>SUM('石巻第１:石巻第２'!P13)</f>
        <v>821.454</v>
      </c>
    </row>
    <row r="14" spans="1:16" ht="18.75">
      <c r="A14" s="48" t="s">
        <v>27</v>
      </c>
      <c r="B14" s="471" t="s">
        <v>28</v>
      </c>
      <c r="C14" s="57" t="s">
        <v>16</v>
      </c>
      <c r="D14" s="1">
        <f>SUM('石巻第１:石巻第２'!D14)</f>
        <v>0.012</v>
      </c>
      <c r="E14" s="1">
        <f>SUM('石巻第１:石巻第２'!E14)</f>
        <v>0</v>
      </c>
      <c r="F14" s="1">
        <f>SUM('石巻第１:石巻第２'!F14)</f>
        <v>0</v>
      </c>
      <c r="G14" s="1">
        <f>SUM('石巻第１:石巻第２'!G14)</f>
        <v>0</v>
      </c>
      <c r="H14" s="1">
        <f>SUM('石巻第１:石巻第２'!H14)</f>
        <v>0</v>
      </c>
      <c r="I14" s="1">
        <f>SUM('石巻第１:石巻第２'!I14)</f>
        <v>0</v>
      </c>
      <c r="J14" s="1">
        <f>SUM('石巻第１:石巻第２'!J14)</f>
        <v>14.862</v>
      </c>
      <c r="K14" s="1">
        <f>SUM('石巻第１:石巻第２'!K14)</f>
        <v>0.0084</v>
      </c>
      <c r="L14" s="1">
        <f>SUM('石巻第１:石巻第２'!L14)</f>
        <v>0.043</v>
      </c>
      <c r="M14" s="1">
        <f>SUM('石巻第１:石巻第２'!M14)</f>
        <v>0.4594</v>
      </c>
      <c r="N14" s="1">
        <f>SUM('石巻第１:石巻第２'!N14)</f>
        <v>0.3046</v>
      </c>
      <c r="O14" s="1">
        <f>SUM('石巻第１:石巻第２'!O14)</f>
        <v>0.081</v>
      </c>
      <c r="P14" s="7">
        <f>SUM('石巻第１:石巻第２'!P14)</f>
        <v>15.7704</v>
      </c>
    </row>
    <row r="15" spans="1:16" ht="18.75">
      <c r="A15" s="48" t="s">
        <v>0</v>
      </c>
      <c r="B15" s="472"/>
      <c r="C15" s="50" t="s">
        <v>18</v>
      </c>
      <c r="D15" s="2">
        <f>SUM('石巻第１:石巻第２'!D15)</f>
        <v>27.959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0</v>
      </c>
      <c r="I15" s="2">
        <f>SUM('石巻第１:石巻第２'!I15)</f>
        <v>0</v>
      </c>
      <c r="J15" s="2">
        <f>SUM('石巻第１:石巻第２'!J15)</f>
        <v>14044.59</v>
      </c>
      <c r="K15" s="2">
        <f>SUM('石巻第１:石巻第２'!K15)</f>
        <v>9.526</v>
      </c>
      <c r="L15" s="2">
        <f>SUM('石巻第１:石巻第２'!L15)</f>
        <v>61.038</v>
      </c>
      <c r="M15" s="2">
        <f>SUM('石巻第１:石巻第２'!M15)</f>
        <v>621.03</v>
      </c>
      <c r="N15" s="2">
        <f>SUM('石巻第１:石巻第２'!N15)</f>
        <v>408.419</v>
      </c>
      <c r="O15" s="2">
        <f>SUM('石巻第１:石巻第２'!O15)</f>
        <v>110.565</v>
      </c>
      <c r="P15" s="8">
        <f>SUM('石巻第１:石巻第２'!P15)</f>
        <v>15283.127000000002</v>
      </c>
    </row>
    <row r="16" spans="1:16" ht="18.75">
      <c r="A16" s="48" t="s">
        <v>29</v>
      </c>
      <c r="B16" s="471" t="s">
        <v>30</v>
      </c>
      <c r="C16" s="57" t="s">
        <v>16</v>
      </c>
      <c r="D16" s="1">
        <f>SUM('石巻第１:石巻第２'!D16)</f>
        <v>0</v>
      </c>
      <c r="E16" s="1">
        <f>SUM('石巻第１:石巻第２'!E16)</f>
        <v>0</v>
      </c>
      <c r="F16" s="1">
        <f>SUM('石巻第１:石巻第２'!F16)</f>
        <v>0</v>
      </c>
      <c r="G16" s="1">
        <f>SUM('石巻第１:石巻第２'!G16)</f>
        <v>0</v>
      </c>
      <c r="H16" s="1">
        <f>SUM('石巻第１:石巻第２'!H16)</f>
        <v>0</v>
      </c>
      <c r="I16" s="1">
        <f>SUM('石巻第１:石巻第２'!I16)</f>
        <v>0</v>
      </c>
      <c r="J16" s="1">
        <f>SUM('石巻第１:石巻第２'!J16)</f>
        <v>0</v>
      </c>
      <c r="K16" s="1">
        <f>SUM('石巻第１:石巻第２'!K16)</f>
        <v>35.108</v>
      </c>
      <c r="L16" s="1">
        <f>SUM('石巻第１:石巻第２'!L16)</f>
        <v>18.011</v>
      </c>
      <c r="M16" s="1">
        <f>SUM('石巻第１:石巻第２'!M16)</f>
        <v>23.607</v>
      </c>
      <c r="N16" s="1">
        <f>SUM('石巻第１:石巻第２'!N16)</f>
        <v>0</v>
      </c>
      <c r="O16" s="1">
        <f>SUM('石巻第１:石巻第２'!O16)</f>
        <v>0</v>
      </c>
      <c r="P16" s="7">
        <f>SUM('石巻第１:石巻第２'!P16)</f>
        <v>76.726</v>
      </c>
    </row>
    <row r="17" spans="1:16" ht="18.75">
      <c r="A17" s="48"/>
      <c r="B17" s="472"/>
      <c r="C17" s="50" t="s">
        <v>18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0</v>
      </c>
      <c r="J17" s="2">
        <f>SUM('石巻第１:石巻第２'!J17)</f>
        <v>0</v>
      </c>
      <c r="K17" s="2">
        <f>SUM('石巻第１:石巻第２'!K17)</f>
        <v>5038.59</v>
      </c>
      <c r="L17" s="2">
        <f>SUM('石巻第１:石巻第２'!L17)</f>
        <v>4135.592</v>
      </c>
      <c r="M17" s="2">
        <f>SUM('石巻第１:石巻第２'!M17)</f>
        <v>5282.685</v>
      </c>
      <c r="N17" s="2">
        <f>SUM('石巻第１:石巻第２'!N17)</f>
        <v>0</v>
      </c>
      <c r="O17" s="2">
        <f>SUM('石巻第１:石巻第２'!O17)</f>
        <v>0</v>
      </c>
      <c r="P17" s="8">
        <f>SUM('石巻第１:石巻第２'!P17)</f>
        <v>14456.867000000002</v>
      </c>
    </row>
    <row r="18" spans="1:16" ht="18.75">
      <c r="A18" s="48" t="s">
        <v>31</v>
      </c>
      <c r="B18" s="49" t="s">
        <v>104</v>
      </c>
      <c r="C18" s="57" t="s">
        <v>16</v>
      </c>
      <c r="D18" s="1">
        <f>SUM('石巻第１:石巻第２'!D18)</f>
        <v>0</v>
      </c>
      <c r="E18" s="1">
        <f>SUM('石巻第１:石巻第２'!E18)</f>
        <v>0</v>
      </c>
      <c r="F18" s="1">
        <f>SUM('石巻第１:石巻第２'!F18)</f>
        <v>0</v>
      </c>
      <c r="G18" s="1">
        <f>SUM('石巻第１:石巻第２'!G18)</f>
        <v>0</v>
      </c>
      <c r="H18" s="1">
        <f>SUM('石巻第１:石巻第２'!H18)</f>
        <v>0</v>
      </c>
      <c r="I18" s="1">
        <f>SUM('石巻第１:石巻第２'!I18)</f>
        <v>0</v>
      </c>
      <c r="J18" s="1">
        <f>SUM('石巻第１:石巻第２'!J18)</f>
        <v>9.129</v>
      </c>
      <c r="K18" s="1">
        <f>SUM('石巻第１:石巻第２'!K18)</f>
        <v>25.951</v>
      </c>
      <c r="L18" s="1">
        <f>SUM('石巻第１:石巻第２'!L18)</f>
        <v>56.416</v>
      </c>
      <c r="M18" s="1">
        <f>SUM('石巻第１:石巻第２'!M18)</f>
        <v>63.592</v>
      </c>
      <c r="N18" s="1">
        <f>SUM('石巻第１:石巻第２'!N18)</f>
        <v>0</v>
      </c>
      <c r="O18" s="1">
        <f>SUM('石巻第１:石巻第２'!O18)</f>
        <v>0</v>
      </c>
      <c r="P18" s="7">
        <f>SUM('石巻第１:石巻第２'!P18)</f>
        <v>155.088</v>
      </c>
    </row>
    <row r="19" spans="1:16" ht="18.75">
      <c r="A19" s="48"/>
      <c r="B19" s="50" t="s">
        <v>105</v>
      </c>
      <c r="C19" s="50" t="s">
        <v>18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0</v>
      </c>
      <c r="J19" s="2">
        <f>SUM('石巻第１:石巻第２'!J19)</f>
        <v>3517.86</v>
      </c>
      <c r="K19" s="2">
        <f>SUM('石巻第１:石巻第２'!K19)</f>
        <v>10001.749</v>
      </c>
      <c r="L19" s="2">
        <f>SUM('石巻第１:石巻第２'!L19)</f>
        <v>20380.947</v>
      </c>
      <c r="M19" s="2">
        <f>SUM('石巻第１:石巻第２'!M19)</f>
        <v>23612.329</v>
      </c>
      <c r="N19" s="2">
        <f>SUM('石巻第１:石巻第２'!N19)</f>
        <v>0</v>
      </c>
      <c r="O19" s="2">
        <f>SUM('石巻第１:石巻第２'!O19)</f>
        <v>0</v>
      </c>
      <c r="P19" s="8">
        <f>SUM('石巻第１:石巻第２'!P19)</f>
        <v>57512.884999999995</v>
      </c>
    </row>
    <row r="20" spans="1:16" ht="18.75">
      <c r="A20" s="48" t="s">
        <v>23</v>
      </c>
      <c r="B20" s="471" t="s">
        <v>32</v>
      </c>
      <c r="C20" s="57" t="s">
        <v>16</v>
      </c>
      <c r="D20" s="1">
        <f>SUM('石巻第１:石巻第２'!D20)</f>
        <v>0.058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0</v>
      </c>
      <c r="J20" s="1">
        <f>SUM('石巻第１:石巻第２'!J20)</f>
        <v>0</v>
      </c>
      <c r="K20" s="1">
        <f>SUM('石巻第１:石巻第２'!K20)</f>
        <v>0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7">
        <f>SUM('石巻第１:石巻第２'!P20)</f>
        <v>0.058</v>
      </c>
    </row>
    <row r="21" spans="1:16" ht="18.75">
      <c r="A21" s="48"/>
      <c r="B21" s="472"/>
      <c r="C21" s="50" t="s">
        <v>18</v>
      </c>
      <c r="D21" s="2">
        <f>SUM('石巻第１:石巻第２'!D21)</f>
        <v>41.307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0</v>
      </c>
      <c r="J21" s="2">
        <f>SUM('石巻第１:石巻第２'!J21)</f>
        <v>0</v>
      </c>
      <c r="K21" s="2">
        <f>SUM('石巻第１:石巻第２'!K21)</f>
        <v>0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8">
        <f>SUM('石巻第１:石巻第２'!P21)</f>
        <v>41.307</v>
      </c>
    </row>
    <row r="22" spans="1:16" ht="18.75">
      <c r="A22" s="48"/>
      <c r="B22" s="469" t="s">
        <v>101</v>
      </c>
      <c r="C22" s="57" t="s">
        <v>16</v>
      </c>
      <c r="D22" s="1">
        <f aca="true" t="shared" si="3" ref="D22:O22">+D12+D14+D16+D18+D20</f>
        <v>0.202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23.991</v>
      </c>
      <c r="K22" s="1">
        <f t="shared" si="3"/>
        <v>61.0674</v>
      </c>
      <c r="L22" s="1">
        <f t="shared" si="3"/>
        <v>74.47</v>
      </c>
      <c r="M22" s="1">
        <f t="shared" si="3"/>
        <v>87.8674</v>
      </c>
      <c r="N22" s="1">
        <f t="shared" si="3"/>
        <v>0.3286</v>
      </c>
      <c r="O22" s="1">
        <f t="shared" si="3"/>
        <v>0.081</v>
      </c>
      <c r="P22" s="7">
        <f>SUM(D22:O22)</f>
        <v>248.0074</v>
      </c>
    </row>
    <row r="23" spans="1:16" ht="18.75">
      <c r="A23" s="42"/>
      <c r="B23" s="470"/>
      <c r="C23" s="50" t="s">
        <v>18</v>
      </c>
      <c r="D23" s="2">
        <f aca="true" t="shared" si="4" ref="D23:O23">+D13+D15+D17+D19+D21</f>
        <v>398.12600000000003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17562.45</v>
      </c>
      <c r="K23" s="2">
        <f t="shared" si="4"/>
        <v>15049.865</v>
      </c>
      <c r="L23" s="2">
        <f t="shared" si="4"/>
        <v>24577.576999999997</v>
      </c>
      <c r="M23" s="2">
        <f t="shared" si="4"/>
        <v>29969.578</v>
      </c>
      <c r="N23" s="2">
        <f t="shared" si="4"/>
        <v>447.479</v>
      </c>
      <c r="O23" s="2">
        <f t="shared" si="4"/>
        <v>110.565</v>
      </c>
      <c r="P23" s="8">
        <f>SUM(D23:O23)</f>
        <v>88115.64</v>
      </c>
    </row>
    <row r="24" spans="1:16" ht="18.75">
      <c r="A24" s="48" t="s">
        <v>0</v>
      </c>
      <c r="B24" s="471" t="s">
        <v>33</v>
      </c>
      <c r="C24" s="57" t="s">
        <v>16</v>
      </c>
      <c r="D24" s="1">
        <f>SUM('石巻第１:石巻第２'!D24)</f>
        <v>0.008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</v>
      </c>
      <c r="K24" s="1">
        <f>SUM('石巻第１:石巻第２'!K24)</f>
        <v>0.116</v>
      </c>
      <c r="L24" s="1">
        <f>SUM('石巻第１:石巻第２'!L24)</f>
        <v>0.106</v>
      </c>
      <c r="M24" s="1">
        <f>SUM('石巻第１:石巻第２'!M24)</f>
        <v>0.256</v>
      </c>
      <c r="N24" s="1">
        <f>SUM('石巻第１:石巻第２'!N24)</f>
        <v>0.048</v>
      </c>
      <c r="O24" s="1">
        <f>SUM('石巻第１:石巻第２'!O24)</f>
        <v>0</v>
      </c>
      <c r="P24" s="7">
        <f>SUM('石巻第１:石巻第２'!P24)</f>
        <v>0.534</v>
      </c>
    </row>
    <row r="25" spans="1:16" ht="18.75">
      <c r="A25" s="48" t="s">
        <v>34</v>
      </c>
      <c r="B25" s="472"/>
      <c r="C25" s="50" t="s">
        <v>18</v>
      </c>
      <c r="D25" s="2">
        <f>SUM('石巻第１:石巻第２'!D25)</f>
        <v>10.511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0</v>
      </c>
      <c r="K25" s="2">
        <f>SUM('石巻第１:石巻第２'!K25)</f>
        <v>89.66</v>
      </c>
      <c r="L25" s="2">
        <f>SUM('石巻第１:石巻第２'!L25)</f>
        <v>80.807</v>
      </c>
      <c r="M25" s="2">
        <f>SUM('石巻第１:石巻第２'!M25)</f>
        <v>175.875</v>
      </c>
      <c r="N25" s="2">
        <f>SUM('石巻第１:石巻第２'!N25)</f>
        <v>31.605</v>
      </c>
      <c r="O25" s="2">
        <f>SUM('石巻第１:石巻第２'!O25)</f>
        <v>0</v>
      </c>
      <c r="P25" s="8">
        <f>SUM('石巻第１:石巻第２'!P25)</f>
        <v>388.458</v>
      </c>
    </row>
    <row r="26" spans="1:16" ht="18.75">
      <c r="A26" s="48" t="s">
        <v>35</v>
      </c>
      <c r="B26" s="49" t="s">
        <v>20</v>
      </c>
      <c r="C26" s="57" t="s">
        <v>16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</v>
      </c>
      <c r="J26" s="1">
        <f>SUM('石巻第１:石巻第２'!J26)</f>
        <v>0</v>
      </c>
      <c r="K26" s="1">
        <f>SUM('石巻第１:石巻第２'!K26)</f>
        <v>0</v>
      </c>
      <c r="L26" s="1">
        <f>SUM('石巻第１:石巻第２'!L26)</f>
        <v>0.137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7">
        <f>SUM('石巻第１:石巻第２'!P26)</f>
        <v>0.137</v>
      </c>
    </row>
    <row r="27" spans="1:16" ht="18.75">
      <c r="A27" s="48" t="s">
        <v>36</v>
      </c>
      <c r="B27" s="50" t="s">
        <v>106</v>
      </c>
      <c r="C27" s="50" t="s">
        <v>18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0</v>
      </c>
      <c r="J27" s="2">
        <f>SUM('石巻第１:石巻第２'!J27)</f>
        <v>0</v>
      </c>
      <c r="K27" s="2">
        <f>SUM('石巻第１:石巻第２'!K27)</f>
        <v>0</v>
      </c>
      <c r="L27" s="2">
        <f>SUM('石巻第１:石巻第２'!L27)</f>
        <v>21.578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8">
        <f>SUM('石巻第１:石巻第２'!P27)</f>
        <v>21.578</v>
      </c>
    </row>
    <row r="28" spans="1:16" ht="18.75">
      <c r="A28" s="48" t="s">
        <v>23</v>
      </c>
      <c r="B28" s="469" t="s">
        <v>101</v>
      </c>
      <c r="C28" s="57" t="s">
        <v>16</v>
      </c>
      <c r="D28" s="1">
        <f aca="true" t="shared" si="5" ref="D28:G29">+D24+D26</f>
        <v>0.008</v>
      </c>
      <c r="E28" s="1">
        <f t="shared" si="5"/>
        <v>0</v>
      </c>
      <c r="F28" s="1">
        <f t="shared" si="5"/>
        <v>0</v>
      </c>
      <c r="G28" s="1">
        <f t="shared" si="5"/>
        <v>0</v>
      </c>
      <c r="H28" s="1">
        <f aca="true" t="shared" si="6" ref="H28:O29">+H24+H26</f>
        <v>0</v>
      </c>
      <c r="I28" s="1">
        <f t="shared" si="6"/>
        <v>0</v>
      </c>
      <c r="J28" s="1">
        <f t="shared" si="6"/>
        <v>0</v>
      </c>
      <c r="K28" s="1">
        <f t="shared" si="6"/>
        <v>0.116</v>
      </c>
      <c r="L28" s="1">
        <f t="shared" si="6"/>
        <v>0.243</v>
      </c>
      <c r="M28" s="1">
        <f t="shared" si="6"/>
        <v>0.256</v>
      </c>
      <c r="N28" s="1">
        <f t="shared" si="6"/>
        <v>0.048</v>
      </c>
      <c r="O28" s="1">
        <f t="shared" si="6"/>
        <v>0</v>
      </c>
      <c r="P28" s="7">
        <f>SUM(D28:O28)</f>
        <v>0.671</v>
      </c>
    </row>
    <row r="29" spans="1:16" ht="18.75">
      <c r="A29" s="42"/>
      <c r="B29" s="470"/>
      <c r="C29" s="50" t="s">
        <v>18</v>
      </c>
      <c r="D29" s="2">
        <f t="shared" si="5"/>
        <v>10.511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  <c r="K29" s="2">
        <f t="shared" si="6"/>
        <v>89.66</v>
      </c>
      <c r="L29" s="2">
        <f t="shared" si="6"/>
        <v>102.385</v>
      </c>
      <c r="M29" s="2">
        <f t="shared" si="6"/>
        <v>175.875</v>
      </c>
      <c r="N29" s="2">
        <f t="shared" si="6"/>
        <v>31.605</v>
      </c>
      <c r="O29" s="2">
        <f t="shared" si="6"/>
        <v>0</v>
      </c>
      <c r="P29" s="8">
        <f>SUM(D29:O29)</f>
        <v>410.036</v>
      </c>
    </row>
    <row r="30" spans="1:16" ht="18.75">
      <c r="A30" s="48" t="s">
        <v>0</v>
      </c>
      <c r="B30" s="471" t="s">
        <v>37</v>
      </c>
      <c r="C30" s="57" t="s">
        <v>16</v>
      </c>
      <c r="D30" s="1">
        <f>SUM('石巻第１:石巻第２'!D30)</f>
        <v>615.825</v>
      </c>
      <c r="E30" s="1">
        <f>SUM('石巻第１:石巻第２'!E30)</f>
        <v>447.657</v>
      </c>
      <c r="F30" s="1">
        <f>SUM('石巻第１:石巻第２'!F30)</f>
        <v>0</v>
      </c>
      <c r="G30" s="1">
        <f>SUM('石巻第１:石巻第２'!G30)</f>
        <v>0</v>
      </c>
      <c r="H30" s="1">
        <f>SUM('石巻第１:石巻第２'!H30)</f>
        <v>0</v>
      </c>
      <c r="I30" s="1">
        <f>SUM('石巻第１:石巻第２'!I30)</f>
        <v>0</v>
      </c>
      <c r="J30" s="1">
        <f>SUM('石巻第１:石巻第２'!J30)</f>
        <v>2.71</v>
      </c>
      <c r="K30" s="1">
        <f>SUM('石巻第１:石巻第２'!K30)</f>
        <v>19.965</v>
      </c>
      <c r="L30" s="1">
        <f>SUM('石巻第１:石巻第２'!L30)</f>
        <v>123.1552</v>
      </c>
      <c r="M30" s="1">
        <f>SUM('石巻第１:石巻第２'!M30)</f>
        <v>133.2446</v>
      </c>
      <c r="N30" s="1">
        <f>SUM('石巻第１:石巻第２'!N30)</f>
        <v>171.442</v>
      </c>
      <c r="O30" s="1">
        <f>SUM('石巻第１:石巻第２'!O30)</f>
        <v>191.0942</v>
      </c>
      <c r="P30" s="7">
        <f>SUM('石巻第１:石巻第２'!P30)</f>
        <v>1705.0929999999998</v>
      </c>
    </row>
    <row r="31" spans="1:16" ht="18.75">
      <c r="A31" s="48" t="s">
        <v>38</v>
      </c>
      <c r="B31" s="472"/>
      <c r="C31" s="50" t="s">
        <v>18</v>
      </c>
      <c r="D31" s="2">
        <f>SUM('石巻第１:石巻第２'!D31)</f>
        <v>171442.283</v>
      </c>
      <c r="E31" s="2">
        <f>SUM('石巻第１:石巻第２'!E31)</f>
        <v>81117.497</v>
      </c>
      <c r="F31" s="2">
        <f>SUM('石巻第１:石巻第２'!F31)</f>
        <v>0</v>
      </c>
      <c r="G31" s="2">
        <f>SUM('石巻第１:石巻第２'!G31)</f>
        <v>0</v>
      </c>
      <c r="H31" s="2">
        <f>SUM('石巻第１:石巻第２'!H31)</f>
        <v>0</v>
      </c>
      <c r="I31" s="2">
        <f>SUM('石巻第１:石巻第２'!I31)</f>
        <v>0</v>
      </c>
      <c r="J31" s="2">
        <f>SUM('石巻第１:石巻第２'!J31)</f>
        <v>643.02</v>
      </c>
      <c r="K31" s="2">
        <f>SUM('石巻第１:石巻第２'!K31)</f>
        <v>5180.49</v>
      </c>
      <c r="L31" s="2">
        <f>SUM('石巻第１:石巻第２'!L31)</f>
        <v>25999.778</v>
      </c>
      <c r="M31" s="2">
        <f>SUM('石巻第１:石巻第２'!M31)</f>
        <v>39116.587</v>
      </c>
      <c r="N31" s="2">
        <f>SUM('石巻第１:石巻第２'!N31)</f>
        <v>49544.176</v>
      </c>
      <c r="O31" s="2">
        <f>SUM('石巻第１:石巻第２'!O31)</f>
        <v>49737.439</v>
      </c>
      <c r="P31" s="8">
        <f>SUM('石巻第１:石巻第２'!P31)</f>
        <v>422781.26999999996</v>
      </c>
    </row>
    <row r="32" spans="1:16" ht="18.75">
      <c r="A32" s="48" t="s">
        <v>0</v>
      </c>
      <c r="B32" s="471" t="s">
        <v>39</v>
      </c>
      <c r="C32" s="57" t="s">
        <v>16</v>
      </c>
      <c r="D32" s="1">
        <f>SUM('石巻第１:石巻第２'!D32)</f>
        <v>277.741</v>
      </c>
      <c r="E32" s="1">
        <f>SUM('石巻第１:石巻第２'!E32)</f>
        <v>562.325</v>
      </c>
      <c r="F32" s="1">
        <f>SUM('石巻第１:石巻第２'!F32)</f>
        <v>0</v>
      </c>
      <c r="G32" s="1">
        <f>SUM('石巻第１:石巻第２'!G32)</f>
        <v>0</v>
      </c>
      <c r="H32" s="1">
        <f>SUM('石巻第１:石巻第２'!H32)</f>
        <v>0</v>
      </c>
      <c r="I32" s="1">
        <f>SUM('石巻第１:石巻第２'!I32)</f>
        <v>0</v>
      </c>
      <c r="J32" s="1">
        <f>SUM('石巻第１:石巻第２'!J32)</f>
        <v>0.005</v>
      </c>
      <c r="K32" s="1">
        <f>SUM('石巻第１:石巻第２'!K32)</f>
        <v>0.535</v>
      </c>
      <c r="L32" s="1">
        <f>SUM('石巻第１:石巻第２'!L32)</f>
        <v>57.0996</v>
      </c>
      <c r="M32" s="1">
        <f>SUM('石巻第１:石巻第２'!M32)</f>
        <v>56.9496</v>
      </c>
      <c r="N32" s="1">
        <f>SUM('石巻第１:石巻第２'!N32)</f>
        <v>19.026</v>
      </c>
      <c r="O32" s="1">
        <f>SUM('石巻第１:石巻第２'!O32)</f>
        <v>34.3584</v>
      </c>
      <c r="P32" s="7">
        <f>SUM('石巻第１:石巻第２'!P32)</f>
        <v>1008.0396</v>
      </c>
    </row>
    <row r="33" spans="1:16" ht="18.75">
      <c r="A33" s="48" t="s">
        <v>40</v>
      </c>
      <c r="B33" s="472"/>
      <c r="C33" s="50" t="s">
        <v>18</v>
      </c>
      <c r="D33" s="2">
        <f>SUM('石巻第１:石巻第２'!D33)</f>
        <v>14957.806</v>
      </c>
      <c r="E33" s="2">
        <f>SUM('石巻第１:石巻第２'!E33)</f>
        <v>25223.224</v>
      </c>
      <c r="F33" s="2">
        <f>SUM('石巻第１:石巻第２'!F33)</f>
        <v>0</v>
      </c>
      <c r="G33" s="2">
        <f>SUM('石巻第１:石巻第２'!G33)</f>
        <v>0</v>
      </c>
      <c r="H33" s="2">
        <f>SUM('石巻第１:石巻第２'!H33)</f>
        <v>0</v>
      </c>
      <c r="I33" s="2">
        <f>SUM('石巻第１:石巻第２'!I33)</f>
        <v>0</v>
      </c>
      <c r="J33" s="2">
        <f>SUM('石巻第１:石巻第２'!J33)</f>
        <v>1.26</v>
      </c>
      <c r="K33" s="2">
        <f>SUM('石巻第１:石巻第２'!K33)</f>
        <v>116.445</v>
      </c>
      <c r="L33" s="2">
        <f>SUM('石巻第１:石巻第２'!L33)</f>
        <v>1531.303</v>
      </c>
      <c r="M33" s="2">
        <f>SUM('石巻第１:石巻第２'!M33)</f>
        <v>1571.384</v>
      </c>
      <c r="N33" s="2">
        <f>SUM('石巻第１:石巻第２'!N33)</f>
        <v>597.378</v>
      </c>
      <c r="O33" s="2">
        <f>SUM('石巻第１:石巻第２'!O33)</f>
        <v>1570.524</v>
      </c>
      <c r="P33" s="8">
        <f>SUM('石巻第１:石巻第２'!P33)</f>
        <v>45569.32399999999</v>
      </c>
    </row>
    <row r="34" spans="1:16" ht="18.75">
      <c r="A34" s="48"/>
      <c r="B34" s="49" t="s">
        <v>20</v>
      </c>
      <c r="C34" s="57" t="s">
        <v>16</v>
      </c>
      <c r="D34" s="1">
        <f>SUM('石巻第１:石巻第２'!D34)</f>
        <v>710.799</v>
      </c>
      <c r="E34" s="1">
        <f>SUM('石巻第１:石巻第２'!E34)</f>
        <v>1648.577</v>
      </c>
      <c r="F34" s="1">
        <f>SUM('石巻第１:石巻第２'!F34)</f>
        <v>0</v>
      </c>
      <c r="G34" s="1">
        <f>SUM('石巻第１:石巻第２'!G34)</f>
        <v>0</v>
      </c>
      <c r="H34" s="1">
        <f>SUM('石巻第１:石巻第２'!H34)</f>
        <v>0</v>
      </c>
      <c r="I34" s="1">
        <f>SUM('石巻第１:石巻第２'!I34)</f>
        <v>0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218.4512</v>
      </c>
      <c r="M34" s="1">
        <f>SUM('石巻第１:石巻第２'!M34)</f>
        <v>434.986</v>
      </c>
      <c r="N34" s="1">
        <f>SUM('石巻第１:石巻第２'!N34)</f>
        <v>226.8402</v>
      </c>
      <c r="O34" s="1">
        <f>SUM('石巻第１:石巻第２'!O34)</f>
        <v>374.528</v>
      </c>
      <c r="P34" s="7">
        <f>SUM('石巻第１:石巻第２'!P34)</f>
        <v>3614.1814000000004</v>
      </c>
    </row>
    <row r="35" spans="1:16" ht="18.75">
      <c r="A35" s="48" t="s">
        <v>23</v>
      </c>
      <c r="B35" s="50" t="s">
        <v>107</v>
      </c>
      <c r="C35" s="50" t="s">
        <v>18</v>
      </c>
      <c r="D35" s="2">
        <f>SUM('石巻第１:石巻第２'!D35)</f>
        <v>37271.106</v>
      </c>
      <c r="E35" s="2">
        <f>SUM('石巻第１:石巻第２'!E35)</f>
        <v>105509.591</v>
      </c>
      <c r="F35" s="2">
        <f>SUM('石巻第１:石巻第２'!F35)</f>
        <v>0</v>
      </c>
      <c r="G35" s="2">
        <f>SUM('石巻第１:石巻第２'!G35)</f>
        <v>0</v>
      </c>
      <c r="H35" s="2">
        <f>SUM('石巻第１:石巻第２'!H35)</f>
        <v>0</v>
      </c>
      <c r="I35" s="2">
        <f>SUM('石巻第１:石巻第２'!I35)</f>
        <v>0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4781.631</v>
      </c>
      <c r="M35" s="2">
        <f>SUM('石巻第１:石巻第２'!M35)</f>
        <v>7983.04</v>
      </c>
      <c r="N35" s="2">
        <f>SUM('石巻第１:石巻第２'!N35)</f>
        <v>4967.531</v>
      </c>
      <c r="O35" s="2">
        <f>SUM('石巻第１:石巻第２'!O35)</f>
        <v>9033.16</v>
      </c>
      <c r="P35" s="8">
        <f>SUM('石巻第１:石巻第２'!P35)</f>
        <v>169546.05899999998</v>
      </c>
    </row>
    <row r="36" spans="1:16" ht="18.75">
      <c r="A36" s="52"/>
      <c r="B36" s="469" t="s">
        <v>101</v>
      </c>
      <c r="C36" s="57" t="s">
        <v>16</v>
      </c>
      <c r="D36" s="1">
        <f aca="true" t="shared" si="7" ref="D36:H37">+D30+D32+D34</f>
        <v>1604.365</v>
      </c>
      <c r="E36" s="1">
        <f t="shared" si="7"/>
        <v>2658.559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1">
        <f aca="true" t="shared" si="8" ref="I36:O37">+I30+I32+I34</f>
        <v>0</v>
      </c>
      <c r="J36" s="1">
        <f t="shared" si="8"/>
        <v>2.715</v>
      </c>
      <c r="K36" s="1">
        <f t="shared" si="8"/>
        <v>20.5</v>
      </c>
      <c r="L36" s="1">
        <f t="shared" si="8"/>
        <v>398.706</v>
      </c>
      <c r="M36" s="1">
        <f t="shared" si="8"/>
        <v>625.1802</v>
      </c>
      <c r="N36" s="1">
        <f t="shared" si="8"/>
        <v>417.30820000000006</v>
      </c>
      <c r="O36" s="1">
        <f t="shared" si="8"/>
        <v>599.9806000000001</v>
      </c>
      <c r="P36" s="7">
        <f>SUM(D36:O36)</f>
        <v>6327.314</v>
      </c>
    </row>
    <row r="37" spans="1:16" ht="18.75">
      <c r="A37" s="51"/>
      <c r="B37" s="470"/>
      <c r="C37" s="50" t="s">
        <v>18</v>
      </c>
      <c r="D37" s="2">
        <f t="shared" si="7"/>
        <v>223671.195</v>
      </c>
      <c r="E37" s="2">
        <f t="shared" si="7"/>
        <v>211850.312</v>
      </c>
      <c r="F37" s="2">
        <f t="shared" si="7"/>
        <v>0</v>
      </c>
      <c r="G37" s="2">
        <f t="shared" si="7"/>
        <v>0</v>
      </c>
      <c r="H37" s="2">
        <f t="shared" si="7"/>
        <v>0</v>
      </c>
      <c r="I37" s="2">
        <f t="shared" si="8"/>
        <v>0</v>
      </c>
      <c r="J37" s="2">
        <f t="shared" si="8"/>
        <v>644.28</v>
      </c>
      <c r="K37" s="2">
        <f t="shared" si="8"/>
        <v>5296.9349999999995</v>
      </c>
      <c r="L37" s="2">
        <f t="shared" si="8"/>
        <v>32312.712</v>
      </c>
      <c r="M37" s="2">
        <f t="shared" si="8"/>
        <v>48671.011</v>
      </c>
      <c r="N37" s="2">
        <f t="shared" si="8"/>
        <v>55109.085</v>
      </c>
      <c r="O37" s="2">
        <f t="shared" si="8"/>
        <v>60341.12299999999</v>
      </c>
      <c r="P37" s="8">
        <f>SUM(D37:O37)</f>
        <v>637896.653</v>
      </c>
    </row>
    <row r="38" spans="1:16" ht="18.75">
      <c r="A38" s="465" t="s">
        <v>108</v>
      </c>
      <c r="B38" s="466"/>
      <c r="C38" s="57" t="s">
        <v>16</v>
      </c>
      <c r="D38" s="1">
        <f>SUM('石巻第１:石巻第２'!D38)</f>
        <v>0.191</v>
      </c>
      <c r="E38" s="1">
        <f>SUM('石巻第１:石巻第２'!E38)</f>
        <v>0.178</v>
      </c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</v>
      </c>
      <c r="I38" s="1">
        <f>SUM('石巻第１:石巻第２'!I38)</f>
        <v>0</v>
      </c>
      <c r="J38" s="1">
        <f>SUM('石巻第１:石巻第２'!J38)</f>
        <v>0.008</v>
      </c>
      <c r="K38" s="1">
        <f>SUM('石巻第１:石巻第２'!K38)</f>
        <v>2.1</v>
      </c>
      <c r="L38" s="1">
        <f>SUM('石巻第１:石巻第２'!L38)</f>
        <v>111.072</v>
      </c>
      <c r="M38" s="1">
        <f>SUM('石巻第１:石巻第２'!M38)</f>
        <v>51.3616</v>
      </c>
      <c r="N38" s="1">
        <f>SUM('石巻第１:石巻第２'!N38)</f>
        <v>25.1338</v>
      </c>
      <c r="O38" s="1">
        <f>SUM('石巻第１:石巻第２'!O38)</f>
        <v>1.234</v>
      </c>
      <c r="P38" s="7">
        <f>SUM('石巻第１:石巻第２'!P38)</f>
        <v>191.27840000000003</v>
      </c>
    </row>
    <row r="39" spans="1:16" ht="18.75">
      <c r="A39" s="467"/>
      <c r="B39" s="468"/>
      <c r="C39" s="50" t="s">
        <v>18</v>
      </c>
      <c r="D39" s="2">
        <f>SUM('石巻第１:石巻第２'!D39)</f>
        <v>36.878</v>
      </c>
      <c r="E39" s="2">
        <f>SUM('石巻第１:石巻第２'!E39)</f>
        <v>64.829</v>
      </c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0</v>
      </c>
      <c r="I39" s="2">
        <f>SUM('石巻第１:石巻第２'!I39)</f>
        <v>0</v>
      </c>
      <c r="J39" s="2">
        <f>SUM('石巻第１:石巻第２'!J39)</f>
        <v>3.78</v>
      </c>
      <c r="K39" s="2">
        <f>SUM('石巻第１:石巻第２'!K39)</f>
        <v>744.502</v>
      </c>
      <c r="L39" s="2">
        <f>SUM('石巻第１:石巻第２'!L39)</f>
        <v>12136.057</v>
      </c>
      <c r="M39" s="2">
        <f>SUM('石巻第１:石巻第２'!M39)</f>
        <v>8137.192</v>
      </c>
      <c r="N39" s="2">
        <f>SUM('石巻第１:石巻第２'!N39)</f>
        <v>2429.145</v>
      </c>
      <c r="O39" s="2">
        <f>SUM('石巻第１:石巻第２'!O39)</f>
        <v>244.994</v>
      </c>
      <c r="P39" s="8">
        <f>SUM('石巻第１:石巻第２'!P39)</f>
        <v>23797.377</v>
      </c>
    </row>
    <row r="40" spans="1:16" ht="18.75">
      <c r="A40" s="465" t="s">
        <v>109</v>
      </c>
      <c r="B40" s="466"/>
      <c r="C40" s="57" t="s">
        <v>16</v>
      </c>
      <c r="D40" s="1">
        <f>SUM('石巻第１:石巻第２'!D40)</f>
        <v>0.038</v>
      </c>
      <c r="E40" s="1">
        <f>SUM('石巻第１:石巻第２'!E40)</f>
        <v>0.017</v>
      </c>
      <c r="F40" s="1">
        <f>SUM('石巻第１:石巻第２'!F40)</f>
        <v>0</v>
      </c>
      <c r="G40" s="1">
        <f>SUM('石巻第１:石巻第２'!G40)</f>
        <v>0</v>
      </c>
      <c r="H40" s="1">
        <f>SUM('石巻第１:石巻第２'!H40)</f>
        <v>0</v>
      </c>
      <c r="I40" s="1">
        <f>SUM('石巻第１:石巻第２'!I40)</f>
        <v>0</v>
      </c>
      <c r="J40" s="1">
        <f>SUM('石巻第１:石巻第２'!J40)</f>
        <v>0.0096</v>
      </c>
      <c r="K40" s="1">
        <f>SUM('石巻第１:石巻第２'!K40)</f>
        <v>2.0778</v>
      </c>
      <c r="L40" s="1">
        <f>SUM('石巻第１:石巻第２'!L40)</f>
        <v>5.1058</v>
      </c>
      <c r="M40" s="1">
        <f>SUM('石巻第１:石巻第２'!M40)</f>
        <v>21.4588</v>
      </c>
      <c r="N40" s="1">
        <f>SUM('石巻第１:石巻第２'!N40)</f>
        <v>67.911</v>
      </c>
      <c r="O40" s="1">
        <f>SUM('石巻第１:石巻第２'!O40)</f>
        <v>53.7598</v>
      </c>
      <c r="P40" s="7">
        <f>SUM('石巻第１:石巻第２'!P40)</f>
        <v>150.37779999999998</v>
      </c>
    </row>
    <row r="41" spans="1:16" ht="18.75">
      <c r="A41" s="467"/>
      <c r="B41" s="468"/>
      <c r="C41" s="50" t="s">
        <v>18</v>
      </c>
      <c r="D41" s="2">
        <f>SUM('石巻第１:石巻第２'!D41)</f>
        <v>26.912</v>
      </c>
      <c r="E41" s="2">
        <f>SUM('石巻第１:石巻第２'!E41)</f>
        <v>11.671</v>
      </c>
      <c r="F41" s="2">
        <f>SUM('石巻第１:石巻第２'!F41)</f>
        <v>0</v>
      </c>
      <c r="G41" s="2">
        <f>SUM('石巻第１:石巻第２'!G41)</f>
        <v>0</v>
      </c>
      <c r="H41" s="2">
        <f>SUM('石巻第１:石巻第２'!H41)</f>
        <v>0</v>
      </c>
      <c r="I41" s="2">
        <f>SUM('石巻第１:石巻第２'!I41)</f>
        <v>0</v>
      </c>
      <c r="J41" s="2">
        <f>SUM('石巻第１:石巻第２'!J41)</f>
        <v>8.505</v>
      </c>
      <c r="K41" s="2">
        <f>SUM('石巻第１:石巻第２'!K41)</f>
        <v>660.462</v>
      </c>
      <c r="L41" s="2">
        <f>SUM('石巻第１:石巻第２'!L41)</f>
        <v>932.13</v>
      </c>
      <c r="M41" s="2">
        <f>SUM('石巻第１:石巻第２'!M41)</f>
        <v>3115.808</v>
      </c>
      <c r="N41" s="2">
        <f>SUM('石巻第１:石巻第２'!N41)</f>
        <v>14702.151</v>
      </c>
      <c r="O41" s="2">
        <f>SUM('石巻第１:石巻第２'!O41)</f>
        <v>12149.293</v>
      </c>
      <c r="P41" s="8">
        <f>SUM('石巻第１:石巻第２'!P41)</f>
        <v>31606.932</v>
      </c>
    </row>
    <row r="42" spans="1:16" ht="18.75">
      <c r="A42" s="465" t="s">
        <v>110</v>
      </c>
      <c r="B42" s="466"/>
      <c r="C42" s="57" t="s">
        <v>16</v>
      </c>
      <c r="D42" s="1">
        <f>SUM('石巻第１:石巻第２'!D42)</f>
        <v>0.04</v>
      </c>
      <c r="E42" s="1">
        <f>SUM('石巻第１:石巻第２'!E42)</f>
        <v>0.069</v>
      </c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0.016</v>
      </c>
      <c r="N42" s="1">
        <f>SUM('石巻第１:石巻第２'!N42)</f>
        <v>0</v>
      </c>
      <c r="O42" s="1">
        <f>SUM('石巻第１:石巻第２'!O42)</f>
        <v>0</v>
      </c>
      <c r="P42" s="7">
        <f>SUM('石巻第１:石巻第２'!P42)</f>
        <v>0.125</v>
      </c>
    </row>
    <row r="43" spans="1:16" ht="18.75">
      <c r="A43" s="467"/>
      <c r="B43" s="468"/>
      <c r="C43" s="50" t="s">
        <v>18</v>
      </c>
      <c r="D43" s="2">
        <f>SUM('石巻第１:石巻第２'!D43)</f>
        <v>53.088</v>
      </c>
      <c r="E43" s="2">
        <f>SUM('石巻第１:石巻第２'!E43)</f>
        <v>79.926</v>
      </c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0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14.7</v>
      </c>
      <c r="N43" s="2">
        <f>SUM('石巻第１:石巻第２'!N43)</f>
        <v>0</v>
      </c>
      <c r="O43" s="2">
        <f>SUM('石巻第１:石巻第２'!O43)</f>
        <v>0</v>
      </c>
      <c r="P43" s="8">
        <f>SUM('石巻第１:石巻第２'!P43)</f>
        <v>147.714</v>
      </c>
    </row>
    <row r="44" spans="1:16" ht="18.75">
      <c r="A44" s="465" t="s">
        <v>111</v>
      </c>
      <c r="B44" s="466"/>
      <c r="C44" s="57" t="s">
        <v>16</v>
      </c>
      <c r="D44" s="1">
        <f>SUM('石巻第１:石巻第２'!D44)</f>
        <v>0.536</v>
      </c>
      <c r="E44" s="1">
        <f>SUM('石巻第１:石巻第２'!E44)</f>
        <v>0.078</v>
      </c>
      <c r="F44" s="1">
        <f>SUM('石巻第１:石巻第２'!F44)</f>
        <v>0</v>
      </c>
      <c r="G44" s="1">
        <f>SUM('石巻第１:石巻第２'!G44)</f>
        <v>0</v>
      </c>
      <c r="H44" s="1">
        <f>SUM('石巻第１:石巻第２'!H44)</f>
        <v>0</v>
      </c>
      <c r="I44" s="1">
        <f>SUM('石巻第１:石巻第２'!I44)</f>
        <v>0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0.0028</v>
      </c>
      <c r="M44" s="1">
        <f>SUM('石巻第１:石巻第２'!M44)</f>
        <v>0.0282</v>
      </c>
      <c r="N44" s="1">
        <f>SUM('石巻第１:石巻第２'!N44)</f>
        <v>0.0474</v>
      </c>
      <c r="O44" s="1">
        <f>SUM('石巻第１:石巻第２'!O44)</f>
        <v>0.0316</v>
      </c>
      <c r="P44" s="7">
        <f>SUM('石巻第１:石巻第２'!P44)</f>
        <v>0.724</v>
      </c>
    </row>
    <row r="45" spans="1:16" ht="18.75">
      <c r="A45" s="467"/>
      <c r="B45" s="468"/>
      <c r="C45" s="50" t="s">
        <v>18</v>
      </c>
      <c r="D45" s="2">
        <f>SUM('石巻第１:石巻第２'!D45)</f>
        <v>196.294</v>
      </c>
      <c r="E45" s="2">
        <f>SUM('石巻第１:石巻第２'!E45)</f>
        <v>50.243</v>
      </c>
      <c r="F45" s="2">
        <f>SUM('石巻第１:石巻第２'!F45)</f>
        <v>0</v>
      </c>
      <c r="G45" s="2">
        <f>SUM('石巻第１:石巻第２'!G45)</f>
        <v>0</v>
      </c>
      <c r="H45" s="2">
        <f>SUM('石巻第１:石巻第２'!H45)</f>
        <v>0</v>
      </c>
      <c r="I45" s="2">
        <f>SUM('石巻第１:石巻第２'!I45)</f>
        <v>0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2.31</v>
      </c>
      <c r="M45" s="2">
        <f>SUM('石巻第１:石巻第２'!M45)</f>
        <v>19.467</v>
      </c>
      <c r="N45" s="2">
        <f>SUM('石巻第１:石巻第２'!N45)</f>
        <v>34.251</v>
      </c>
      <c r="O45" s="2">
        <f>SUM('石巻第１:石巻第２'!O45)</f>
        <v>26.439</v>
      </c>
      <c r="P45" s="8">
        <f>SUM('石巻第１:石巻第２'!P45)</f>
        <v>329.004</v>
      </c>
    </row>
    <row r="46" spans="1:16" ht="18.75">
      <c r="A46" s="465" t="s">
        <v>112</v>
      </c>
      <c r="B46" s="466"/>
      <c r="C46" s="57" t="s">
        <v>16</v>
      </c>
      <c r="D46" s="1">
        <f>SUM('石巻第１:石巻第２'!D46)</f>
        <v>1.164</v>
      </c>
      <c r="E46" s="1">
        <f>SUM('石巻第１:石巻第２'!E46)</f>
        <v>1.987</v>
      </c>
      <c r="F46" s="1">
        <f>SUM('石巻第１:石巻第２'!F46)</f>
        <v>0</v>
      </c>
      <c r="G46" s="1">
        <f>SUM('石巻第１:石巻第２'!G46)</f>
        <v>0</v>
      </c>
      <c r="H46" s="1">
        <f>SUM('石巻第１:石巻第２'!H46)</f>
        <v>0</v>
      </c>
      <c r="I46" s="1">
        <f>SUM('石巻第１:石巻第２'!I46)</f>
        <v>0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0.2298</v>
      </c>
      <c r="M46" s="1">
        <f>SUM('石巻第１:石巻第２'!M46)</f>
        <v>0.0968</v>
      </c>
      <c r="N46" s="1">
        <f>SUM('石巻第１:石巻第２'!N46)</f>
        <v>0.021</v>
      </c>
      <c r="O46" s="1">
        <f>SUM('石巻第１:石巻第２'!O46)</f>
        <v>0.0066</v>
      </c>
      <c r="P46" s="7">
        <f>SUM('石巻第１:石巻第２'!P46)</f>
        <v>3.5052</v>
      </c>
    </row>
    <row r="47" spans="1:16" ht="18.75">
      <c r="A47" s="467"/>
      <c r="B47" s="468"/>
      <c r="C47" s="50" t="s">
        <v>18</v>
      </c>
      <c r="D47" s="2">
        <f>SUM('石巻第１:石巻第２'!D47)</f>
        <v>1031.527</v>
      </c>
      <c r="E47" s="2">
        <f>SUM('石巻第１:石巻第２'!E47)</f>
        <v>1291.675</v>
      </c>
      <c r="F47" s="2">
        <f>SUM('石巻第１:石巻第２'!F47)</f>
        <v>0</v>
      </c>
      <c r="G47" s="2">
        <f>SUM('石巻第１:石巻第２'!G47)</f>
        <v>0</v>
      </c>
      <c r="H47" s="2">
        <f>SUM('石巻第１:石巻第２'!H47)</f>
        <v>0</v>
      </c>
      <c r="I47" s="2">
        <f>SUM('石巻第１:石巻第２'!I47)</f>
        <v>0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75.27</v>
      </c>
      <c r="M47" s="2">
        <f>SUM('石巻第１:石巻第２'!M47)</f>
        <v>38.411</v>
      </c>
      <c r="N47" s="2">
        <f>SUM('石巻第１:石巻第２'!N47)</f>
        <v>10.332</v>
      </c>
      <c r="O47" s="2">
        <f>SUM('石巻第１:石巻第２'!O47)</f>
        <v>4.137</v>
      </c>
      <c r="P47" s="8">
        <f>SUM('石巻第１:石巻第２'!P47)</f>
        <v>2451.3520000000003</v>
      </c>
    </row>
    <row r="48" spans="1:16" ht="18.75">
      <c r="A48" s="465" t="s">
        <v>113</v>
      </c>
      <c r="B48" s="466"/>
      <c r="C48" s="57" t="s">
        <v>16</v>
      </c>
      <c r="D48" s="1">
        <f>SUM('石巻第１:石巻第２'!D48)</f>
        <v>1016.544</v>
      </c>
      <c r="E48" s="1">
        <f>SUM('石巻第１:石巻第２'!E48)</f>
        <v>401.8</v>
      </c>
      <c r="F48" s="1">
        <f>SUM('石巻第１:石巻第２'!F48)</f>
        <v>0</v>
      </c>
      <c r="G48" s="1">
        <f>SUM('石巻第１:石巻第２'!G48)</f>
        <v>0</v>
      </c>
      <c r="H48" s="1">
        <f>SUM('石巻第１:石巻第２'!H48)</f>
        <v>0</v>
      </c>
      <c r="I48" s="1">
        <f>SUM('石巻第１:石巻第２'!I48)</f>
        <v>0</v>
      </c>
      <c r="J48" s="1">
        <f>SUM('石巻第１:石巻第２'!J48)</f>
        <v>0.1624</v>
      </c>
      <c r="K48" s="1">
        <f>SUM('石巻第１:石巻第２'!K48)</f>
        <v>32.5588</v>
      </c>
      <c r="L48" s="1">
        <f>SUM('石巻第１:石巻第２'!L48)</f>
        <v>464.6666</v>
      </c>
      <c r="M48" s="1">
        <f>SUM('石巻第１:石巻第２'!M48)</f>
        <v>640.8186</v>
      </c>
      <c r="N48" s="1">
        <f>SUM('石巻第１:石巻第２'!N48)</f>
        <v>595.1806</v>
      </c>
      <c r="O48" s="1">
        <f>SUM('石巻第１:石巻第２'!O48)</f>
        <v>398.5938</v>
      </c>
      <c r="P48" s="7">
        <f>SUM('石巻第１:石巻第２'!P48)</f>
        <v>3550.3248000000003</v>
      </c>
    </row>
    <row r="49" spans="1:16" ht="18.75">
      <c r="A49" s="467"/>
      <c r="B49" s="468"/>
      <c r="C49" s="50" t="s">
        <v>18</v>
      </c>
      <c r="D49" s="2">
        <f>SUM('石巻第１:石巻第２'!D49)</f>
        <v>55902.94</v>
      </c>
      <c r="E49" s="2">
        <f>SUM('石巻第１:石巻第２'!E49)</f>
        <v>22782.067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0</v>
      </c>
      <c r="I49" s="2">
        <f>SUM('石巻第１:石巻第２'!I49)</f>
        <v>0</v>
      </c>
      <c r="J49" s="2">
        <f>SUM('石巻第１:石巻第２'!J49)</f>
        <v>54.813</v>
      </c>
      <c r="K49" s="2">
        <f>SUM('石巻第１:石巻第２'!K49)</f>
        <v>6157.246</v>
      </c>
      <c r="L49" s="2">
        <f>SUM('石巻第１:石巻第２'!L49)</f>
        <v>28820.256</v>
      </c>
      <c r="M49" s="2">
        <f>SUM('石巻第１:石巻第２'!M49)</f>
        <v>28713.633</v>
      </c>
      <c r="N49" s="2">
        <f>SUM('石巻第１:石巻第２'!N49)</f>
        <v>40002.516</v>
      </c>
      <c r="O49" s="2">
        <f>SUM('石巻第１:石巻第２'!O49)</f>
        <v>35479.837</v>
      </c>
      <c r="P49" s="8">
        <f>SUM('石巻第１:石巻第２'!P49)</f>
        <v>217913.308</v>
      </c>
    </row>
    <row r="50" spans="1:16" ht="18.75">
      <c r="A50" s="465" t="s">
        <v>114</v>
      </c>
      <c r="B50" s="466"/>
      <c r="C50" s="57" t="s">
        <v>16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0.68</v>
      </c>
      <c r="L50" s="1">
        <f>SUM('石巻第１:石巻第２'!L50)</f>
        <v>5.268</v>
      </c>
      <c r="M50" s="1">
        <f>SUM('石巻第１:石巻第２'!M50)</f>
        <v>0.42</v>
      </c>
      <c r="N50" s="1">
        <f>SUM('石巻第１:石巻第２'!N50)</f>
        <v>0</v>
      </c>
      <c r="O50" s="1">
        <f>SUM('石巻第１:石巻第２'!O50)</f>
        <v>0.02</v>
      </c>
      <c r="P50" s="7">
        <f>SUM('石巻第１:石巻第２'!P50)</f>
        <v>6.387999999999999</v>
      </c>
    </row>
    <row r="51" spans="1:16" ht="18.75">
      <c r="A51" s="467"/>
      <c r="B51" s="468"/>
      <c r="C51" s="50" t="s">
        <v>18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385.896</v>
      </c>
      <c r="L51" s="2">
        <f>SUM('石巻第１:石巻第２'!L51)</f>
        <v>2632.308</v>
      </c>
      <c r="M51" s="2">
        <f>SUM('石巻第１:石巻第２'!M51)</f>
        <v>163.8</v>
      </c>
      <c r="N51" s="2">
        <f>SUM('石巻第１:石巻第２'!N51)</f>
        <v>0</v>
      </c>
      <c r="O51" s="2">
        <f>SUM('石巻第１:石巻第２'!O51)</f>
        <v>0.63</v>
      </c>
      <c r="P51" s="8">
        <f>SUM('石巻第１:石巻第２'!P51)</f>
        <v>3182.6340000000005</v>
      </c>
    </row>
    <row r="52" spans="1:16" ht="18.75">
      <c r="A52" s="465" t="s">
        <v>115</v>
      </c>
      <c r="B52" s="466"/>
      <c r="C52" s="57" t="s">
        <v>16</v>
      </c>
      <c r="D52" s="1">
        <f>SUM('石巻第１:石巻第２'!D52)</f>
        <v>1.311</v>
      </c>
      <c r="E52" s="1">
        <f>SUM('石巻第１:石巻第２'!E52)</f>
        <v>0.979</v>
      </c>
      <c r="F52" s="1">
        <f>SUM('石巻第１:石巻第２'!F52)</f>
        <v>0</v>
      </c>
      <c r="G52" s="1">
        <f>SUM('石巻第１:石巻第２'!G52)</f>
        <v>0</v>
      </c>
      <c r="H52" s="1">
        <f>SUM('石巻第１:石巻第２'!H52)</f>
        <v>0</v>
      </c>
      <c r="I52" s="1">
        <f>SUM('石巻第１:石巻第２'!I52)</f>
        <v>0</v>
      </c>
      <c r="J52" s="1">
        <f>SUM('石巻第１:石巻第２'!J52)</f>
        <v>0.0052</v>
      </c>
      <c r="K52" s="1">
        <f>SUM('石巻第１:石巻第２'!K52)</f>
        <v>0.0082</v>
      </c>
      <c r="L52" s="1">
        <f>SUM('石巻第１:石巻第２'!L52)</f>
        <v>13.5314</v>
      </c>
      <c r="M52" s="1">
        <f>SUM('石巻第１:石巻第２'!M52)</f>
        <v>566.2392</v>
      </c>
      <c r="N52" s="1">
        <f>SUM('石巻第１:石巻第２'!N52)</f>
        <v>448.6686</v>
      </c>
      <c r="O52" s="1">
        <f>SUM('石巻第１:石巻第２'!O52)</f>
        <v>19.477</v>
      </c>
      <c r="P52" s="7">
        <f>SUM('石巻第１:石巻第２'!P52)</f>
        <v>1050.2196000000001</v>
      </c>
    </row>
    <row r="53" spans="1:16" ht="18.75">
      <c r="A53" s="467"/>
      <c r="B53" s="468"/>
      <c r="C53" s="50" t="s">
        <v>18</v>
      </c>
      <c r="D53" s="2">
        <f>SUM('石巻第１:石巻第２'!D53)</f>
        <v>415.748</v>
      </c>
      <c r="E53" s="2">
        <f>SUM('石巻第１:石巻第２'!E53)</f>
        <v>1221.911</v>
      </c>
      <c r="F53" s="2">
        <f>SUM('石巻第１:石巻第２'!F53)</f>
        <v>0</v>
      </c>
      <c r="G53" s="2">
        <f>SUM('石巻第１:石巻第２'!G53)</f>
        <v>0</v>
      </c>
      <c r="H53" s="2">
        <f>SUM('石巻第１:石巻第２'!H53)</f>
        <v>0</v>
      </c>
      <c r="I53" s="2">
        <f>SUM('石巻第１:石巻第２'!I53)</f>
        <v>0</v>
      </c>
      <c r="J53" s="2">
        <f>SUM('石巻第１:石巻第２'!J53)</f>
        <v>2.478</v>
      </c>
      <c r="K53" s="2">
        <f>SUM('石巻第１:石巻第２'!K53)</f>
        <v>2.919</v>
      </c>
      <c r="L53" s="2">
        <f>SUM('石巻第１:石巻第２'!L53)</f>
        <v>3922.82</v>
      </c>
      <c r="M53" s="2">
        <f>SUM('石巻第１:石巻第２'!M53)</f>
        <v>200720.757</v>
      </c>
      <c r="N53" s="2">
        <f>SUM('石巻第１:石巻第２'!N53)</f>
        <v>183328.682</v>
      </c>
      <c r="O53" s="2">
        <f>SUM('石巻第１:石巻第２'!O53)</f>
        <v>6815.283</v>
      </c>
      <c r="P53" s="8">
        <f>SUM('石巻第１:石巻第２'!P53)</f>
        <v>396430.598</v>
      </c>
    </row>
    <row r="54" spans="1:16" ht="18.75">
      <c r="A54" s="47" t="s">
        <v>0</v>
      </c>
      <c r="B54" s="471" t="s">
        <v>116</v>
      </c>
      <c r="C54" s="57" t="s">
        <v>16</v>
      </c>
      <c r="D54" s="1">
        <f>SUM('石巻第１:石巻第２'!D54)</f>
        <v>0.089</v>
      </c>
      <c r="E54" s="1">
        <f>SUM('石巻第１:石巻第２'!E54)</f>
        <v>0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0</v>
      </c>
      <c r="I54" s="1">
        <f>SUM('石巻第１:石巻第２'!I54)</f>
        <v>0</v>
      </c>
      <c r="J54" s="1">
        <f>SUM('石巻第１:石巻第２'!J54)</f>
        <v>0.0104</v>
      </c>
      <c r="K54" s="1">
        <f>SUM('石巻第１:石巻第２'!K54)</f>
        <v>0.5836</v>
      </c>
      <c r="L54" s="1">
        <f>SUM('石巻第１:石巻第２'!L54)</f>
        <v>46.6892</v>
      </c>
      <c r="M54" s="1">
        <f>SUM('石巻第１:石巻第２'!M54)</f>
        <v>39.1262</v>
      </c>
      <c r="N54" s="1">
        <f>SUM('石巻第１:石巻第２'!N54)</f>
        <v>15.331</v>
      </c>
      <c r="O54" s="1">
        <f>SUM('石巻第１:石巻第２'!O54)</f>
        <v>3.9248</v>
      </c>
      <c r="P54" s="7">
        <f>SUM('石巻第１:石巻第２'!P54)</f>
        <v>105.7542</v>
      </c>
    </row>
    <row r="55" spans="1:16" ht="18.75">
      <c r="A55" s="48" t="s">
        <v>38</v>
      </c>
      <c r="B55" s="472"/>
      <c r="C55" s="50" t="s">
        <v>18</v>
      </c>
      <c r="D55" s="2">
        <f>SUM('石巻第１:石巻第２'!D55)</f>
        <v>30.488</v>
      </c>
      <c r="E55" s="2">
        <f>SUM('石巻第１:石巻第２'!E55)</f>
        <v>0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0</v>
      </c>
      <c r="I55" s="2">
        <f>SUM('石巻第１:石巻第２'!I55)</f>
        <v>0</v>
      </c>
      <c r="J55" s="2">
        <f>SUM('石巻第１:石巻第２'!J55)</f>
        <v>14.196</v>
      </c>
      <c r="K55" s="2">
        <f>SUM('石巻第１:石巻第２'!K55)</f>
        <v>383.387</v>
      </c>
      <c r="L55" s="2">
        <f>SUM('石巻第１:石巻第２'!L55)</f>
        <v>9483.188</v>
      </c>
      <c r="M55" s="2">
        <f>SUM('石巻第１:石巻第２'!M55)</f>
        <v>4916.287</v>
      </c>
      <c r="N55" s="2">
        <f>SUM('石巻第１:石巻第２'!N55)</f>
        <v>3605.356</v>
      </c>
      <c r="O55" s="2">
        <f>SUM('石巻第１:石巻第２'!O55)</f>
        <v>923.392</v>
      </c>
      <c r="P55" s="8">
        <f>SUM('石巻第１:石巻第２'!P55)</f>
        <v>19356.293999999998</v>
      </c>
    </row>
    <row r="56" spans="1:16" ht="18.75">
      <c r="A56" s="48" t="s">
        <v>17</v>
      </c>
      <c r="B56" s="49" t="s">
        <v>20</v>
      </c>
      <c r="C56" s="57" t="s">
        <v>16</v>
      </c>
      <c r="D56" s="1">
        <f>SUM('石巻第１:石巻第２'!D56)</f>
        <v>0.004</v>
      </c>
      <c r="E56" s="1">
        <f>SUM('石巻第１:石巻第２'!E56)</f>
        <v>0.003</v>
      </c>
      <c r="F56" s="1">
        <f>SUM('石巻第１:石巻第２'!F56)</f>
        <v>0</v>
      </c>
      <c r="G56" s="1">
        <f>SUM('石巻第１:石巻第２'!G56)</f>
        <v>0</v>
      </c>
      <c r="H56" s="1">
        <f>SUM('石巻第１:石巻第２'!H56)</f>
        <v>0</v>
      </c>
      <c r="I56" s="1">
        <f>SUM('石巻第１:石巻第２'!I56)</f>
        <v>0</v>
      </c>
      <c r="J56" s="1">
        <f>SUM('石巻第１:石巻第２'!J56)</f>
        <v>0.4138</v>
      </c>
      <c r="K56" s="1">
        <f>SUM('石巻第１:石巻第２'!K56)</f>
        <v>1.196</v>
      </c>
      <c r="L56" s="1">
        <f>SUM('石巻第１:石巻第２'!L56)</f>
        <v>0.4</v>
      </c>
      <c r="M56" s="1">
        <f>SUM('石巻第１:石巻第２'!M56)</f>
        <v>0.0912</v>
      </c>
      <c r="N56" s="1">
        <f>SUM('石巻第１:石巻第２'!N56)</f>
        <v>0.0252</v>
      </c>
      <c r="O56" s="1">
        <f>SUM('石巻第１:石巻第２'!O56)</f>
        <v>0.0056</v>
      </c>
      <c r="P56" s="7">
        <f>SUM('石巻第１:石巻第２'!P56)</f>
        <v>2.1388</v>
      </c>
    </row>
    <row r="57" spans="1:16" ht="18.75">
      <c r="A57" s="48" t="s">
        <v>23</v>
      </c>
      <c r="B57" s="50" t="s">
        <v>117</v>
      </c>
      <c r="C57" s="50" t="s">
        <v>18</v>
      </c>
      <c r="D57" s="2">
        <f>SUM('石巻第１:石巻第２'!D57)</f>
        <v>3.381</v>
      </c>
      <c r="E57" s="2">
        <f>SUM('石巻第１:石巻第２'!E57)</f>
        <v>4.095</v>
      </c>
      <c r="F57" s="2">
        <f>SUM('石巻第１:石巻第２'!F57)</f>
        <v>0</v>
      </c>
      <c r="G57" s="2">
        <f>SUM('石巻第１:石巻第２'!G57)</f>
        <v>0</v>
      </c>
      <c r="H57" s="2">
        <f>SUM('石巻第１:石巻第２'!H57)</f>
        <v>0</v>
      </c>
      <c r="I57" s="2">
        <f>SUM('石巻第１:石巻第２'!I57)</f>
        <v>0</v>
      </c>
      <c r="J57" s="2">
        <f>SUM('石巻第１:石巻第２'!J57)</f>
        <v>309.457</v>
      </c>
      <c r="K57" s="2">
        <f>SUM('石巻第１:石巻第２'!K57)</f>
        <v>846.211</v>
      </c>
      <c r="L57" s="2">
        <f>SUM('石巻第１:石巻第２'!L57)</f>
        <v>326.389</v>
      </c>
      <c r="M57" s="2">
        <f>SUM('石巻第１:石巻第２'!M57)</f>
        <v>57.38</v>
      </c>
      <c r="N57" s="2">
        <f>SUM('石巻第１:石巻第２'!N57)</f>
        <v>27.887</v>
      </c>
      <c r="O57" s="2">
        <f>SUM('石巻第１:石巻第２'!O57)</f>
        <v>7.644</v>
      </c>
      <c r="P57" s="8">
        <f>SUM('石巻第１:石巻第２'!P57)</f>
        <v>1582.444</v>
      </c>
    </row>
    <row r="58" spans="1:16" ht="18.75">
      <c r="A58" s="48"/>
      <c r="B58" s="469" t="s">
        <v>101</v>
      </c>
      <c r="C58" s="57" t="s">
        <v>16</v>
      </c>
      <c r="D58" s="1">
        <f>+D54+D56</f>
        <v>0.093</v>
      </c>
      <c r="E58" s="1">
        <f>+E54+E56</f>
        <v>0.003</v>
      </c>
      <c r="F58" s="1">
        <f aca="true" t="shared" si="9" ref="F58:O59">+F54+F56</f>
        <v>0</v>
      </c>
      <c r="G58" s="1">
        <f t="shared" si="9"/>
        <v>0</v>
      </c>
      <c r="H58" s="1">
        <f t="shared" si="9"/>
        <v>0</v>
      </c>
      <c r="I58" s="1">
        <f t="shared" si="9"/>
        <v>0</v>
      </c>
      <c r="J58" s="1">
        <f t="shared" si="9"/>
        <v>0.4242</v>
      </c>
      <c r="K58" s="1">
        <f t="shared" si="9"/>
        <v>1.7795999999999998</v>
      </c>
      <c r="L58" s="1">
        <f t="shared" si="9"/>
        <v>47.0892</v>
      </c>
      <c r="M58" s="1">
        <f t="shared" si="9"/>
        <v>39.2174</v>
      </c>
      <c r="N58" s="1">
        <f t="shared" si="9"/>
        <v>15.3562</v>
      </c>
      <c r="O58" s="1">
        <f t="shared" si="9"/>
        <v>3.9303999999999997</v>
      </c>
      <c r="P58" s="7">
        <f>SUM(D58:O58)</f>
        <v>107.893</v>
      </c>
    </row>
    <row r="59" spans="1:16" ht="18.75">
      <c r="A59" s="42"/>
      <c r="B59" s="470"/>
      <c r="C59" s="50" t="s">
        <v>18</v>
      </c>
      <c r="D59" s="2">
        <f>+D55+D57</f>
        <v>33.869</v>
      </c>
      <c r="E59" s="2">
        <f>+E55+E57</f>
        <v>4.095</v>
      </c>
      <c r="F59" s="2">
        <f t="shared" si="9"/>
        <v>0</v>
      </c>
      <c r="G59" s="2">
        <f t="shared" si="9"/>
        <v>0</v>
      </c>
      <c r="H59" s="2">
        <f t="shared" si="9"/>
        <v>0</v>
      </c>
      <c r="I59" s="2">
        <f t="shared" si="9"/>
        <v>0</v>
      </c>
      <c r="J59" s="2">
        <f t="shared" si="9"/>
        <v>323.653</v>
      </c>
      <c r="K59" s="2">
        <f t="shared" si="9"/>
        <v>1229.598</v>
      </c>
      <c r="L59" s="2">
        <f t="shared" si="9"/>
        <v>9809.577</v>
      </c>
      <c r="M59" s="2">
        <f t="shared" si="9"/>
        <v>4973.667</v>
      </c>
      <c r="N59" s="2">
        <f t="shared" si="9"/>
        <v>3633.2430000000004</v>
      </c>
      <c r="O59" s="2">
        <f t="shared" si="9"/>
        <v>931.0360000000001</v>
      </c>
      <c r="P59" s="8">
        <f>SUM(D59:O59)</f>
        <v>20938.737999999998</v>
      </c>
    </row>
    <row r="60" spans="1:16" ht="18.75">
      <c r="A60" s="48" t="s">
        <v>0</v>
      </c>
      <c r="B60" s="471" t="s">
        <v>118</v>
      </c>
      <c r="C60" s="57" t="s">
        <v>16</v>
      </c>
      <c r="D60" s="1">
        <f>SUM('石巻第１:石巻第２'!D60)</f>
        <v>4.25</v>
      </c>
      <c r="E60" s="1">
        <f>SUM('石巻第１:石巻第２'!E60)</f>
        <v>8.724</v>
      </c>
      <c r="F60" s="1">
        <f>SUM('石巻第１:石巻第２'!F60)</f>
        <v>0</v>
      </c>
      <c r="G60" s="1">
        <f>SUM('石巻第１:石巻第２'!G60)</f>
        <v>0</v>
      </c>
      <c r="H60" s="1">
        <f>SUM('石巻第１:石巻第２'!H60)</f>
        <v>0</v>
      </c>
      <c r="I60" s="1">
        <f>SUM('石巻第１:石巻第２'!I60)</f>
        <v>0</v>
      </c>
      <c r="J60" s="1">
        <f>SUM('石巻第１:石巻第２'!J60)</f>
        <v>0</v>
      </c>
      <c r="K60" s="1">
        <f>SUM('石巻第１:石巻第２'!K60)</f>
        <v>0</v>
      </c>
      <c r="L60" s="1">
        <f>SUM('石巻第１:石巻第２'!L60)</f>
        <v>0.256</v>
      </c>
      <c r="M60" s="1">
        <f>SUM('石巻第１:石巻第２'!M60)</f>
        <v>0</v>
      </c>
      <c r="N60" s="1">
        <f>SUM('石巻第１:石巻第２'!N60)</f>
        <v>0.5594</v>
      </c>
      <c r="O60" s="1">
        <f>SUM('石巻第１:石巻第２'!O60)</f>
        <v>2.417</v>
      </c>
      <c r="P60" s="7">
        <f>SUM('石巻第１:石巻第２'!P60)</f>
        <v>16.206400000000002</v>
      </c>
    </row>
    <row r="61" spans="1:16" ht="18.75">
      <c r="A61" s="48" t="s">
        <v>49</v>
      </c>
      <c r="B61" s="472"/>
      <c r="C61" s="50" t="s">
        <v>18</v>
      </c>
      <c r="D61" s="2">
        <f>SUM('石巻第１:石巻第２'!D61)</f>
        <v>513.143</v>
      </c>
      <c r="E61" s="2">
        <f>SUM('石巻第１:石巻第２'!E61)</f>
        <v>790.216</v>
      </c>
      <c r="F61" s="2">
        <f>SUM('石巻第１:石巻第２'!F61)</f>
        <v>0</v>
      </c>
      <c r="G61" s="2">
        <f>SUM('石巻第１:石巻第２'!G61)</f>
        <v>0</v>
      </c>
      <c r="H61" s="2">
        <f>SUM('石巻第１:石巻第２'!H61)</f>
        <v>0</v>
      </c>
      <c r="I61" s="2">
        <f>SUM('石巻第１:石巻第２'!I61)</f>
        <v>0</v>
      </c>
      <c r="J61" s="2">
        <f>SUM('石巻第１:石巻第２'!J61)</f>
        <v>0</v>
      </c>
      <c r="K61" s="2">
        <f>SUM('石巻第１:石巻第２'!K61)</f>
        <v>0</v>
      </c>
      <c r="L61" s="2">
        <f>SUM('石巻第１:石巻第２'!L61)</f>
        <v>17.084</v>
      </c>
      <c r="M61" s="2">
        <f>SUM('石巻第１:石巻第２'!M61)</f>
        <v>0</v>
      </c>
      <c r="N61" s="2">
        <f>SUM('石巻第１:石巻第２'!N61)</f>
        <v>41.027</v>
      </c>
      <c r="O61" s="2">
        <f>SUM('石巻第１:石巻第２'!O61)</f>
        <v>93.502</v>
      </c>
      <c r="P61" s="8">
        <f>SUM('石巻第１:石巻第２'!P61)</f>
        <v>1454.972</v>
      </c>
    </row>
    <row r="62" spans="1:16" ht="18.75">
      <c r="A62" s="48" t="s">
        <v>0</v>
      </c>
      <c r="B62" s="49" t="s">
        <v>50</v>
      </c>
      <c r="C62" s="57" t="s">
        <v>16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7">
        <f>SUM('石巻第１:石巻第２'!P62)</f>
        <v>0</v>
      </c>
    </row>
    <row r="63" spans="1:16" ht="18.75">
      <c r="A63" s="48" t="s">
        <v>51</v>
      </c>
      <c r="B63" s="50" t="s">
        <v>119</v>
      </c>
      <c r="C63" s="50" t="s">
        <v>18</v>
      </c>
      <c r="D63" s="2">
        <f>SUM('石巻第１:石巻第２'!D63)</f>
        <v>0</v>
      </c>
      <c r="E63" s="2">
        <f>SUM('石巻第１:石巻第２'!E63)</f>
        <v>0</v>
      </c>
      <c r="F63" s="2">
        <f>SUM('石巻第１:石巻第２'!F63)</f>
        <v>0</v>
      </c>
      <c r="G63" s="2">
        <f>SUM('石巻第１:石巻第２'!G63)</f>
        <v>0</v>
      </c>
      <c r="H63" s="2">
        <f>SUM('石巻第１:石巻第２'!H63)</f>
        <v>0</v>
      </c>
      <c r="I63" s="2">
        <f>SUM('石巻第１:石巻第２'!I63)</f>
        <v>0</v>
      </c>
      <c r="J63" s="2">
        <f>SUM('石巻第１:石巻第２'!J63)</f>
        <v>0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0</v>
      </c>
      <c r="N63" s="2">
        <f>SUM('石巻第１:石巻第２'!N63)</f>
        <v>0</v>
      </c>
      <c r="O63" s="2">
        <f>SUM('石巻第１:石巻第２'!O63)</f>
        <v>0</v>
      </c>
      <c r="P63" s="8">
        <f>SUM('石巻第１:石巻第２'!P63)</f>
        <v>0</v>
      </c>
    </row>
    <row r="64" spans="1:16" ht="18.75">
      <c r="A64" s="48" t="s">
        <v>0</v>
      </c>
      <c r="B64" s="471" t="s">
        <v>53</v>
      </c>
      <c r="C64" s="57" t="s">
        <v>16</v>
      </c>
      <c r="D64" s="1">
        <f>SUM('石巻第１:石巻第２'!D64)</f>
        <v>0.096</v>
      </c>
      <c r="E64" s="1">
        <f>SUM('石巻第１:石巻第２'!E64)</f>
        <v>0.028</v>
      </c>
      <c r="F64" s="1">
        <f>SUM('石巻第１:石巻第２'!F64)</f>
        <v>0</v>
      </c>
      <c r="G64" s="1">
        <f>SUM('石巻第１:石巻第２'!G64)</f>
        <v>0</v>
      </c>
      <c r="H64" s="1">
        <f>SUM('石巻第１:石巻第２'!H64)</f>
        <v>0</v>
      </c>
      <c r="I64" s="1">
        <f>SUM('石巻第１:石巻第２'!I64)</f>
        <v>0</v>
      </c>
      <c r="J64" s="1">
        <f>SUM('石巻第１:石巻第２'!J64)</f>
        <v>0</v>
      </c>
      <c r="K64" s="1">
        <f>SUM('石巻第１:石巻第２'!K64)</f>
        <v>0</v>
      </c>
      <c r="L64" s="1">
        <f>SUM('石巻第１:石巻第２'!L64)</f>
        <v>0</v>
      </c>
      <c r="M64" s="1">
        <f>SUM('石巻第１:石巻第２'!M64)</f>
        <v>0</v>
      </c>
      <c r="N64" s="1">
        <f>SUM('石巻第１:石巻第２'!N64)</f>
        <v>0.001</v>
      </c>
      <c r="O64" s="1">
        <f>SUM('石巻第１:石巻第２'!O64)</f>
        <v>0.001</v>
      </c>
      <c r="P64" s="7">
        <f>SUM('石巻第１:石巻第２'!P64)</f>
        <v>0.126</v>
      </c>
    </row>
    <row r="65" spans="1:16" ht="18.75">
      <c r="A65" s="48" t="s">
        <v>23</v>
      </c>
      <c r="B65" s="472"/>
      <c r="C65" s="50" t="s">
        <v>18</v>
      </c>
      <c r="D65" s="2">
        <f>SUM('石巻第１:石巻第２'!D65)</f>
        <v>53.34</v>
      </c>
      <c r="E65" s="2">
        <f>SUM('石巻第１:石巻第２'!E65)</f>
        <v>15.12</v>
      </c>
      <c r="F65" s="2">
        <f>SUM('石巻第１:石巻第２'!F65)</f>
        <v>0</v>
      </c>
      <c r="G65" s="2">
        <f>SUM('石巻第１:石巻第２'!G65)</f>
        <v>0</v>
      </c>
      <c r="H65" s="2">
        <f>SUM('石巻第１:石巻第２'!H65)</f>
        <v>0</v>
      </c>
      <c r="I65" s="2">
        <f>SUM('石巻第１:石巻第２'!I65)</f>
        <v>0</v>
      </c>
      <c r="J65" s="2">
        <f>SUM('石巻第１:石巻第２'!J65)</f>
        <v>0</v>
      </c>
      <c r="K65" s="2">
        <f>SUM('石巻第１:石巻第２'!K65)</f>
        <v>0</v>
      </c>
      <c r="L65" s="2">
        <f>SUM('石巻第１:石巻第２'!L65)</f>
        <v>0</v>
      </c>
      <c r="M65" s="2">
        <f>SUM('石巻第１:石巻第２'!M65)</f>
        <v>0</v>
      </c>
      <c r="N65" s="2">
        <f>SUM('石巻第１:石巻第２'!N65)</f>
        <v>1.575</v>
      </c>
      <c r="O65" s="2">
        <f>SUM('石巻第１:石巻第２'!O65)</f>
        <v>0.315</v>
      </c>
      <c r="P65" s="8">
        <f>SUM('石巻第１:石巻第２'!P65)</f>
        <v>70.35000000000001</v>
      </c>
    </row>
    <row r="66" spans="1:16" ht="18.75">
      <c r="A66" s="48"/>
      <c r="B66" s="49" t="s">
        <v>20</v>
      </c>
      <c r="C66" s="57" t="s">
        <v>16</v>
      </c>
      <c r="D66" s="20">
        <f>SUM('石巻第１:石巻第２'!D66)</f>
        <v>0</v>
      </c>
      <c r="E66" s="20">
        <f>SUM('石巻第１:石巻第２'!E66)</f>
        <v>0</v>
      </c>
      <c r="F66" s="20">
        <f>SUM('石巻第１:石巻第２'!F66)</f>
        <v>0</v>
      </c>
      <c r="G66" s="20">
        <f>SUM('石巻第１:石巻第２'!G66)</f>
        <v>0</v>
      </c>
      <c r="H66" s="20">
        <f>SUM('石巻第１:石巻第２'!H66)</f>
        <v>0</v>
      </c>
      <c r="I66" s="20">
        <f>SUM('石巻第１:石巻第２'!I66)</f>
        <v>0</v>
      </c>
      <c r="J66" s="20">
        <f>SUM('石巻第１:石巻第２'!J66)</f>
        <v>0</v>
      </c>
      <c r="K66" s="20">
        <f>SUM('石巻第１:石巻第２'!K66)</f>
        <v>0</v>
      </c>
      <c r="L66" s="20">
        <f>SUM('石巻第１:石巻第２'!L66)</f>
        <v>0</v>
      </c>
      <c r="M66" s="20">
        <f>SUM('石巻第１:石巻第２'!M66)</f>
        <v>0</v>
      </c>
      <c r="N66" s="20">
        <f>SUM('石巻第１:石巻第２'!N66)</f>
        <v>0</v>
      </c>
      <c r="O66" s="20">
        <f>SUM('石巻第１:石巻第２'!O66)</f>
        <v>0</v>
      </c>
      <c r="P66" s="19">
        <f>SUM('石巻第１:石巻第２'!P66)</f>
        <v>0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8">
        <f>SUM('石巻第１:石巻第２'!D67)</f>
        <v>0</v>
      </c>
      <c r="E67" s="18">
        <f>SUM('石巻第１:石巻第２'!E67)</f>
        <v>0</v>
      </c>
      <c r="F67" s="18">
        <f>SUM('石巻第１:石巻第２'!F67)</f>
        <v>0</v>
      </c>
      <c r="G67" s="18">
        <f>SUM('石巻第１:石巻第２'!G67)</f>
        <v>0</v>
      </c>
      <c r="H67" s="18">
        <f>SUM('石巻第１:石巻第２'!H67)</f>
        <v>0</v>
      </c>
      <c r="I67" s="18">
        <f>SUM('石巻第１:石巻第２'!I67)</f>
        <v>0</v>
      </c>
      <c r="J67" s="18">
        <f>SUM('石巻第１:石巻第２'!J67)</f>
        <v>0</v>
      </c>
      <c r="K67" s="18">
        <f>SUM('石巻第１:石巻第２'!K67)</f>
        <v>0</v>
      </c>
      <c r="L67" s="18">
        <f>SUM('石巻第１:石巻第２'!L67)</f>
        <v>0</v>
      </c>
      <c r="M67" s="18">
        <f>SUM('石巻第１:石巻第２'!M67)</f>
        <v>0</v>
      </c>
      <c r="N67" s="18">
        <f>SUM('石巻第１:石巻第２'!N67)</f>
        <v>0</v>
      </c>
      <c r="O67" s="18">
        <f>SUM('石巻第１:石巻第２'!O67)</f>
        <v>0</v>
      </c>
      <c r="P67" s="9">
        <f>SUM('石巻第１:石巻第２'!P67)</f>
        <v>0</v>
      </c>
    </row>
    <row r="68" spans="9:16" ht="18.75">
      <c r="I68" s="10" t="s">
        <v>83</v>
      </c>
      <c r="P68" s="10"/>
    </row>
    <row r="69" spans="1:16" ht="19.5" thickBot="1">
      <c r="A69" s="11" t="s">
        <v>88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86" t="s">
        <v>120</v>
      </c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469" t="s">
        <v>121</v>
      </c>
      <c r="C71" s="57" t="s">
        <v>16</v>
      </c>
      <c r="D71" s="1">
        <f aca="true" t="shared" si="10" ref="D71:O71">+D60+D62+D64+D66</f>
        <v>4.346</v>
      </c>
      <c r="E71" s="1">
        <f t="shared" si="10"/>
        <v>8.752</v>
      </c>
      <c r="F71" s="1">
        <f t="shared" si="10"/>
        <v>0</v>
      </c>
      <c r="G71" s="1">
        <f t="shared" si="10"/>
        <v>0</v>
      </c>
      <c r="H71" s="1">
        <f t="shared" si="10"/>
        <v>0</v>
      </c>
      <c r="I71" s="1">
        <f t="shared" si="10"/>
        <v>0</v>
      </c>
      <c r="J71" s="1">
        <f t="shared" si="10"/>
        <v>0</v>
      </c>
      <c r="K71" s="1">
        <f>+K60+K62+K64+K66</f>
        <v>0</v>
      </c>
      <c r="L71" s="1">
        <f t="shared" si="10"/>
        <v>0.256</v>
      </c>
      <c r="M71" s="1">
        <f t="shared" si="10"/>
        <v>0</v>
      </c>
      <c r="N71" s="1">
        <f t="shared" si="10"/>
        <v>0.5604</v>
      </c>
      <c r="O71" s="1">
        <f t="shared" si="10"/>
        <v>2.4179999999999997</v>
      </c>
      <c r="P71" s="7">
        <f>SUM(D71:O71)</f>
        <v>16.3324</v>
      </c>
    </row>
    <row r="72" spans="1:16" ht="18.75">
      <c r="A72" s="42" t="s">
        <v>51</v>
      </c>
      <c r="B72" s="470"/>
      <c r="C72" s="50" t="s">
        <v>18</v>
      </c>
      <c r="D72" s="2">
        <f aca="true" t="shared" si="11" ref="D72:O72">+D61+D63+D65+D67</f>
        <v>566.4830000000001</v>
      </c>
      <c r="E72" s="2">
        <f t="shared" si="11"/>
        <v>805.336</v>
      </c>
      <c r="F72" s="2">
        <f t="shared" si="11"/>
        <v>0</v>
      </c>
      <c r="G72" s="2">
        <f t="shared" si="11"/>
        <v>0</v>
      </c>
      <c r="H72" s="2">
        <f t="shared" si="11"/>
        <v>0</v>
      </c>
      <c r="I72" s="2">
        <f t="shared" si="11"/>
        <v>0</v>
      </c>
      <c r="J72" s="2">
        <f t="shared" si="11"/>
        <v>0</v>
      </c>
      <c r="K72" s="2">
        <f>+K61+K63+K65+K67</f>
        <v>0</v>
      </c>
      <c r="L72" s="2">
        <f t="shared" si="11"/>
        <v>17.084</v>
      </c>
      <c r="M72" s="2">
        <f t="shared" si="11"/>
        <v>0</v>
      </c>
      <c r="N72" s="2">
        <f t="shared" si="11"/>
        <v>42.602000000000004</v>
      </c>
      <c r="O72" s="2">
        <f t="shared" si="11"/>
        <v>93.817</v>
      </c>
      <c r="P72" s="8">
        <f>SUM(D72:O72)</f>
        <v>1525.3220000000001</v>
      </c>
    </row>
    <row r="73" spans="1:16" ht="18.75">
      <c r="A73" s="48" t="s">
        <v>0</v>
      </c>
      <c r="B73" s="471" t="s">
        <v>54</v>
      </c>
      <c r="C73" s="57" t="s">
        <v>16</v>
      </c>
      <c r="D73" s="1">
        <f>SUM('石巻第１:石巻第２'!D73)</f>
        <v>9.762</v>
      </c>
      <c r="E73" s="1">
        <f>SUM('石巻第１:石巻第２'!E73)</f>
        <v>6.177</v>
      </c>
      <c r="F73" s="1">
        <f>SUM('石巻第１:石巻第２'!F73)</f>
        <v>0</v>
      </c>
      <c r="G73" s="1">
        <f>SUM('石巻第１:石巻第２'!G73)</f>
        <v>0</v>
      </c>
      <c r="H73" s="1">
        <f>SUM('石巻第１:石巻第２'!H73)</f>
        <v>0</v>
      </c>
      <c r="I73" s="1">
        <f>SUM('石巻第１:石巻第２'!I73)</f>
        <v>0</v>
      </c>
      <c r="J73" s="1">
        <f>SUM('石巻第１:石巻第２'!J73)</f>
        <v>0.2856</v>
      </c>
      <c r="K73" s="1">
        <f>SUM('石巻第１:石巻第２'!K73)</f>
        <v>1.9724</v>
      </c>
      <c r="L73" s="1">
        <f>SUM('石巻第１:石巻第２'!L73)</f>
        <v>3.7222</v>
      </c>
      <c r="M73" s="1">
        <f>SUM('石巻第１:石巻第２'!M73)</f>
        <v>10.8738</v>
      </c>
      <c r="N73" s="1">
        <f>SUM('石巻第１:石巻第２'!N73)</f>
        <v>24.6462</v>
      </c>
      <c r="O73" s="1">
        <f>SUM('石巻第１:石巻第２'!O73)</f>
        <v>16.7376</v>
      </c>
      <c r="P73" s="7">
        <f>SUM('石巻第１:石巻第２'!P73)</f>
        <v>74.1768</v>
      </c>
    </row>
    <row r="74" spans="1:16" ht="18.75">
      <c r="A74" s="48" t="s">
        <v>34</v>
      </c>
      <c r="B74" s="472"/>
      <c r="C74" s="50" t="s">
        <v>18</v>
      </c>
      <c r="D74" s="2">
        <f>SUM('石巻第１:石巻第２'!D74)</f>
        <v>7611.867</v>
      </c>
      <c r="E74" s="2">
        <f>SUM('石巻第１:石巻第２'!E74)</f>
        <v>4982.988</v>
      </c>
      <c r="F74" s="2">
        <f>SUM('石巻第１:石巻第２'!F74)</f>
        <v>0</v>
      </c>
      <c r="G74" s="2">
        <f>SUM('石巻第１:石巻第２'!G74)</f>
        <v>0</v>
      </c>
      <c r="H74" s="2">
        <f>SUM('石巻第１:石巻第２'!H74)</f>
        <v>0</v>
      </c>
      <c r="I74" s="2">
        <f>SUM('石巻第１:石巻第２'!I74)</f>
        <v>0</v>
      </c>
      <c r="J74" s="2">
        <f>SUM('石巻第１:石巻第２'!J74)</f>
        <v>305.907</v>
      </c>
      <c r="K74" s="2">
        <f>SUM('石巻第１:石巻第２'!K74)</f>
        <v>2935.568</v>
      </c>
      <c r="L74" s="2">
        <f>SUM('石巻第１:石巻第２'!L74)</f>
        <v>2998.337</v>
      </c>
      <c r="M74" s="2">
        <f>SUM('石巻第１:石巻第２'!M74)</f>
        <v>5191.023</v>
      </c>
      <c r="N74" s="2">
        <f>SUM('石巻第１:石巻第２'!N74)</f>
        <v>9089.9</v>
      </c>
      <c r="O74" s="2">
        <f>SUM('石巻第１:石巻第２'!O74)</f>
        <v>8529.872</v>
      </c>
      <c r="P74" s="8">
        <f>SUM('石巻第１:石巻第２'!P74)</f>
        <v>41645.46199999999</v>
      </c>
    </row>
    <row r="75" spans="1:16" ht="18.75">
      <c r="A75" s="48" t="s">
        <v>0</v>
      </c>
      <c r="B75" s="471" t="s">
        <v>55</v>
      </c>
      <c r="C75" s="57" t="s">
        <v>16</v>
      </c>
      <c r="D75" s="1">
        <f>SUM('石巻第１:石巻第２'!D75)</f>
        <v>0.478</v>
      </c>
      <c r="E75" s="1">
        <f>SUM('石巻第１:石巻第２'!E75)</f>
        <v>3.2710000000000004</v>
      </c>
      <c r="F75" s="1">
        <f>SUM('石巻第１:石巻第２'!F75)</f>
        <v>0</v>
      </c>
      <c r="G75" s="1">
        <f>SUM('石巻第１:石巻第２'!G75)</f>
        <v>0</v>
      </c>
      <c r="H75" s="1">
        <f>SUM('石巻第１:石巻第２'!H75)</f>
        <v>0</v>
      </c>
      <c r="I75" s="1">
        <f>SUM('石巻第１:石巻第２'!I75)</f>
        <v>0</v>
      </c>
      <c r="J75" s="1">
        <f>SUM('石巻第１:石巻第２'!J75)</f>
        <v>0</v>
      </c>
      <c r="K75" s="1">
        <f>SUM('石巻第１:石巻第２'!K75)</f>
        <v>0</v>
      </c>
      <c r="L75" s="1">
        <f>SUM('石巻第１:石巻第２'!L75)</f>
        <v>0.1222</v>
      </c>
      <c r="M75" s="1">
        <f>SUM('石巻第１:石巻第２'!M75)</f>
        <v>0.1298</v>
      </c>
      <c r="N75" s="1">
        <f>SUM('石巻第１:石巻第２'!N75)</f>
        <v>0.2648</v>
      </c>
      <c r="O75" s="1">
        <f>SUM('石巻第１:石巻第２'!O75)</f>
        <v>0.19</v>
      </c>
      <c r="P75" s="7">
        <f>SUM('石巻第１:石巻第２'!P75)</f>
        <v>4.4558</v>
      </c>
    </row>
    <row r="76" spans="1:16" ht="18.75">
      <c r="A76" s="48" t="s">
        <v>0</v>
      </c>
      <c r="B76" s="472"/>
      <c r="C76" s="50" t="s">
        <v>18</v>
      </c>
      <c r="D76" s="2">
        <f>SUM('石巻第１:石巻第２'!D76)</f>
        <v>85.906</v>
      </c>
      <c r="E76" s="2">
        <f>SUM('石巻第１:石巻第２'!E76)</f>
        <v>1711.75</v>
      </c>
      <c r="F76" s="2">
        <f>SUM('石巻第１:石巻第２'!F76)</f>
        <v>0</v>
      </c>
      <c r="G76" s="2">
        <f>SUM('石巻第１:石巻第２'!G76)</f>
        <v>0</v>
      </c>
      <c r="H76" s="2">
        <f>SUM('石巻第１:石巻第２'!H76)</f>
        <v>0</v>
      </c>
      <c r="I76" s="2">
        <f>SUM('石巻第１:石巻第２'!I76)</f>
        <v>0</v>
      </c>
      <c r="J76" s="2">
        <f>SUM('石巻第１:石巻第２'!J76)</f>
        <v>0</v>
      </c>
      <c r="K76" s="2">
        <f>SUM('石巻第１:石巻第２'!K76)</f>
        <v>0</v>
      </c>
      <c r="L76" s="2">
        <f>SUM('石巻第１:石巻第２'!L76)</f>
        <v>5.933</v>
      </c>
      <c r="M76" s="2">
        <f>SUM('石巻第１:石巻第２'!M76)</f>
        <v>6.41</v>
      </c>
      <c r="N76" s="2">
        <f>SUM('石巻第１:石巻第２'!N76)</f>
        <v>9.756</v>
      </c>
      <c r="O76" s="2">
        <f>SUM('石巻第１:石巻第２'!O76)</f>
        <v>9.635</v>
      </c>
      <c r="P76" s="8">
        <f>SUM('石巻第１:石巻第２'!P76)</f>
        <v>1829.3899999999999</v>
      </c>
    </row>
    <row r="77" spans="1:16" ht="18.75">
      <c r="A77" s="48" t="s">
        <v>56</v>
      </c>
      <c r="B77" s="49" t="s">
        <v>122</v>
      </c>
      <c r="C77" s="57" t="s">
        <v>16</v>
      </c>
      <c r="D77" s="1">
        <f>SUM('石巻第１:石巻第２'!D77)</f>
        <v>0</v>
      </c>
      <c r="E77" s="1">
        <f>SUM('石巻第１:石巻第２'!E77)</f>
        <v>0</v>
      </c>
      <c r="F77" s="1">
        <f>SUM('石巻第１:石巻第２'!F77)</f>
        <v>0</v>
      </c>
      <c r="G77" s="1">
        <f>SUM('石巻第１:石巻第２'!G77)</f>
        <v>0</v>
      </c>
      <c r="H77" s="1">
        <f>SUM('石巻第１:石巻第２'!H77)</f>
        <v>0</v>
      </c>
      <c r="I77" s="1">
        <f>SUM('石巻第１:石巻第２'!I77)</f>
        <v>0</v>
      </c>
      <c r="J77" s="1">
        <f>SUM('石巻第１:石巻第２'!J77)</f>
        <v>0</v>
      </c>
      <c r="K77" s="1">
        <f>SUM('石巻第１:石巻第２'!K77)</f>
        <v>0</v>
      </c>
      <c r="L77" s="1">
        <f>SUM('石巻第１:石巻第２'!L77)</f>
        <v>0</v>
      </c>
      <c r="M77" s="1">
        <f>SUM('石巻第１:石巻第２'!M77)</f>
        <v>0</v>
      </c>
      <c r="N77" s="1">
        <f>SUM('石巻第１:石巻第２'!N77)</f>
        <v>0</v>
      </c>
      <c r="O77" s="1">
        <f>SUM('石巻第１:石巻第２'!O77)</f>
        <v>0</v>
      </c>
      <c r="P77" s="7">
        <f>SUM('石巻第１:石巻第２'!P77)</f>
        <v>0</v>
      </c>
    </row>
    <row r="78" spans="1:16" ht="18.75">
      <c r="A78" s="48"/>
      <c r="B78" s="50" t="s">
        <v>123</v>
      </c>
      <c r="C78" s="50" t="s">
        <v>18</v>
      </c>
      <c r="D78" s="2">
        <f>SUM('石巻第１:石巻第２'!D78)</f>
        <v>0</v>
      </c>
      <c r="E78" s="2">
        <f>SUM('石巻第１:石巻第２'!E78)</f>
        <v>0</v>
      </c>
      <c r="F78" s="2">
        <f>SUM('石巻第１:石巻第２'!F78)</f>
        <v>0</v>
      </c>
      <c r="G78" s="2">
        <f>SUM('石巻第１:石巻第２'!G78)</f>
        <v>0</v>
      </c>
      <c r="H78" s="2">
        <f>SUM('石巻第１:石巻第２'!H78)</f>
        <v>0</v>
      </c>
      <c r="I78" s="2">
        <f>SUM('石巻第１:石巻第２'!I78)</f>
        <v>0</v>
      </c>
      <c r="J78" s="2">
        <f>SUM('石巻第１:石巻第２'!J78)</f>
        <v>0</v>
      </c>
      <c r="K78" s="2">
        <f>SUM('石巻第１:石巻第２'!K78)</f>
        <v>0</v>
      </c>
      <c r="L78" s="2">
        <f>SUM('石巻第１:石巻第２'!L78)</f>
        <v>0</v>
      </c>
      <c r="M78" s="2">
        <f>SUM('石巻第１:石巻第２'!M78)</f>
        <v>0</v>
      </c>
      <c r="N78" s="2">
        <f>SUM('石巻第１:石巻第２'!N78)</f>
        <v>0</v>
      </c>
      <c r="O78" s="2">
        <f>SUM('石巻第１:石巻第２'!O78)</f>
        <v>0</v>
      </c>
      <c r="P78" s="8">
        <f>SUM('石巻第１:石巻第２'!P78)</f>
        <v>0</v>
      </c>
    </row>
    <row r="79" spans="1:16" ht="18.75">
      <c r="A79" s="48"/>
      <c r="B79" s="471" t="s">
        <v>59</v>
      </c>
      <c r="C79" s="57" t="s">
        <v>16</v>
      </c>
      <c r="D79" s="1">
        <f>SUM('石巻第１:石巻第２'!D79)</f>
        <v>0</v>
      </c>
      <c r="E79" s="1">
        <f>SUM('石巻第１:石巻第２'!E79)</f>
        <v>0.132</v>
      </c>
      <c r="F79" s="1">
        <f>SUM('石巻第１:石巻第２'!F79)</f>
        <v>0</v>
      </c>
      <c r="G79" s="1">
        <f>SUM('石巻第１:石巻第２'!G79)</f>
        <v>0</v>
      </c>
      <c r="H79" s="1">
        <f>SUM('石巻第１:石巻第２'!H79)</f>
        <v>0</v>
      </c>
      <c r="I79" s="1">
        <f>SUM('石巻第１:石巻第２'!I79)</f>
        <v>0</v>
      </c>
      <c r="J79" s="1">
        <f>SUM('石巻第１:石巻第２'!J79)</f>
        <v>0</v>
      </c>
      <c r="K79" s="1">
        <f>SUM('石巻第１:石巻第２'!K79)</f>
        <v>0</v>
      </c>
      <c r="L79" s="1">
        <f>SUM('石巻第１:石巻第２'!L79)</f>
        <v>0</v>
      </c>
      <c r="M79" s="1">
        <f>SUM('石巻第１:石巻第２'!M79)</f>
        <v>0.004</v>
      </c>
      <c r="N79" s="1">
        <f>SUM('石巻第１:石巻第２'!N79)</f>
        <v>0</v>
      </c>
      <c r="O79" s="1">
        <f>SUM('石巻第１:石巻第２'!O79)</f>
        <v>0</v>
      </c>
      <c r="P79" s="7">
        <f>SUM('石巻第１:石巻第２'!P79)</f>
        <v>0.136</v>
      </c>
    </row>
    <row r="80" spans="1:16" ht="18.75">
      <c r="A80" s="48" t="s">
        <v>17</v>
      </c>
      <c r="B80" s="472"/>
      <c r="C80" s="50" t="s">
        <v>18</v>
      </c>
      <c r="D80" s="2">
        <f>SUM('石巻第１:石巻第２'!D80)</f>
        <v>0</v>
      </c>
      <c r="E80" s="2">
        <f>SUM('石巻第１:石巻第２'!E80)</f>
        <v>131.229</v>
      </c>
      <c r="F80" s="2">
        <f>SUM('石巻第１:石巻第２'!F80)</f>
        <v>0</v>
      </c>
      <c r="G80" s="2">
        <f>SUM('石巻第１:石巻第２'!G80)</f>
        <v>0</v>
      </c>
      <c r="H80" s="2">
        <f>SUM('石巻第１:石巻第２'!H80)</f>
        <v>0</v>
      </c>
      <c r="I80" s="2">
        <f>SUM('石巻第１:石巻第２'!I80)</f>
        <v>0</v>
      </c>
      <c r="J80" s="2">
        <f>SUM('石巻第１:石巻第２'!J80)</f>
        <v>0</v>
      </c>
      <c r="K80" s="2">
        <f>SUM('石巻第１:石巻第２'!K80)</f>
        <v>0</v>
      </c>
      <c r="L80" s="2">
        <f>SUM('石巻第１:石巻第２'!L80)</f>
        <v>0</v>
      </c>
      <c r="M80" s="2">
        <f>SUM('石巻第１:石巻第２'!M80)</f>
        <v>2.1</v>
      </c>
      <c r="N80" s="2">
        <f>SUM('石巻第１:石巻第２'!N80)</f>
        <v>0</v>
      </c>
      <c r="O80" s="2">
        <f>SUM('石巻第１:石巻第２'!O80)</f>
        <v>0</v>
      </c>
      <c r="P80" s="8">
        <f>SUM('石巻第１:石巻第２'!P80)</f>
        <v>133.329</v>
      </c>
    </row>
    <row r="81" spans="1:16" ht="18.75">
      <c r="A81" s="48"/>
      <c r="B81" s="49" t="s">
        <v>20</v>
      </c>
      <c r="C81" s="57" t="s">
        <v>16</v>
      </c>
      <c r="D81" s="1">
        <f>SUM('石巻第１:石巻第２'!D81)</f>
        <v>57.239000000000004</v>
      </c>
      <c r="E81" s="1">
        <f>SUM('石巻第１:石巻第２'!E81)</f>
        <v>70.81</v>
      </c>
      <c r="F81" s="1">
        <f>SUM('石巻第１:石巻第２'!F81)</f>
        <v>0</v>
      </c>
      <c r="G81" s="1">
        <f>SUM('石巻第１:石巻第２'!G81)</f>
        <v>0</v>
      </c>
      <c r="H81" s="1">
        <f>SUM('石巻第１:石巻第２'!H81)</f>
        <v>0</v>
      </c>
      <c r="I81" s="1">
        <f>SUM('石巻第１:石巻第２'!I81)</f>
        <v>0</v>
      </c>
      <c r="J81" s="1">
        <f>SUM('石巻第１:石巻第２'!J81)</f>
        <v>0.3586</v>
      </c>
      <c r="K81" s="1">
        <f>SUM('石巻第１:石巻第２'!K81)</f>
        <v>0.3278</v>
      </c>
      <c r="L81" s="1">
        <f>SUM('石巻第１:石巻第２'!L81)</f>
        <v>51.5874</v>
      </c>
      <c r="M81" s="1">
        <f>SUM('石巻第１:石巻第２'!M81)</f>
        <v>70.9742</v>
      </c>
      <c r="N81" s="1">
        <f>SUM('石巻第１:石巻第２'!N81)</f>
        <v>95.9917</v>
      </c>
      <c r="O81" s="1">
        <f>SUM('石巻第１:石巻第２'!O81)</f>
        <v>67.877</v>
      </c>
      <c r="P81" s="7">
        <f>SUM('石巻第１:石巻第２'!P81)</f>
        <v>415.1657</v>
      </c>
    </row>
    <row r="82" spans="1:16" ht="18.75">
      <c r="A82" s="48"/>
      <c r="B82" s="50" t="s">
        <v>124</v>
      </c>
      <c r="C82" s="50" t="s">
        <v>18</v>
      </c>
      <c r="D82" s="2">
        <f>SUM('石巻第１:石巻第２'!D82)</f>
        <v>29813.673</v>
      </c>
      <c r="E82" s="2">
        <f>SUM('石巻第１:石巻第２'!E82)</f>
        <v>36029.378</v>
      </c>
      <c r="F82" s="2">
        <f>SUM('石巻第１:石巻第２'!F82)</f>
        <v>0</v>
      </c>
      <c r="G82" s="2">
        <f>SUM('石巻第１:石巻第２'!G82)</f>
        <v>0</v>
      </c>
      <c r="H82" s="2">
        <f>SUM('石巻第１:石巻第２'!H82)</f>
        <v>0</v>
      </c>
      <c r="I82" s="2">
        <f>SUM('石巻第１:石巻第２'!I82)</f>
        <v>0</v>
      </c>
      <c r="J82" s="2">
        <f>SUM('石巻第１:石巻第２'!J82)</f>
        <v>275.06</v>
      </c>
      <c r="K82" s="2">
        <f>SUM('石巻第１:石巻第２'!K82)</f>
        <v>359.795</v>
      </c>
      <c r="L82" s="2">
        <f>SUM('石巻第１:石巻第２'!L82)</f>
        <v>20260.583</v>
      </c>
      <c r="M82" s="2">
        <f>SUM('石巻第１:石巻第２'!M82)</f>
        <v>24906.776</v>
      </c>
      <c r="N82" s="2">
        <f>SUM('石巻第１:石巻第２'!N82)</f>
        <v>28270.348</v>
      </c>
      <c r="O82" s="2">
        <f>SUM('石巻第１:石巻第２'!O82)</f>
        <v>27943.682</v>
      </c>
      <c r="P82" s="8">
        <f>SUM('石巻第１:石巻第２'!P82)</f>
        <v>167859.29499999998</v>
      </c>
    </row>
    <row r="83" spans="1:16" ht="18.75">
      <c r="A83" s="48" t="s">
        <v>23</v>
      </c>
      <c r="B83" s="469" t="s">
        <v>101</v>
      </c>
      <c r="C83" s="57" t="s">
        <v>16</v>
      </c>
      <c r="D83" s="1">
        <f aca="true" t="shared" si="12" ref="D83:O84">+D73+D75+D77+D79+D81</f>
        <v>67.479</v>
      </c>
      <c r="E83" s="1">
        <f t="shared" si="12"/>
        <v>80.39</v>
      </c>
      <c r="F83" s="1">
        <f t="shared" si="12"/>
        <v>0</v>
      </c>
      <c r="G83" s="1">
        <f t="shared" si="12"/>
        <v>0</v>
      </c>
      <c r="H83" s="1">
        <f t="shared" si="12"/>
        <v>0</v>
      </c>
      <c r="I83" s="1">
        <f t="shared" si="12"/>
        <v>0</v>
      </c>
      <c r="J83" s="1">
        <f t="shared" si="12"/>
        <v>0.6442</v>
      </c>
      <c r="K83" s="1">
        <f t="shared" si="12"/>
        <v>2.3002</v>
      </c>
      <c r="L83" s="1">
        <f t="shared" si="12"/>
        <v>55.4318</v>
      </c>
      <c r="M83" s="1">
        <f t="shared" si="12"/>
        <v>81.98179999999999</v>
      </c>
      <c r="N83" s="1">
        <f t="shared" si="12"/>
        <v>120.9027</v>
      </c>
      <c r="O83" s="1">
        <f t="shared" si="12"/>
        <v>84.8046</v>
      </c>
      <c r="P83" s="7">
        <f>SUM(D83:O83)</f>
        <v>493.93429999999995</v>
      </c>
    </row>
    <row r="84" spans="1:16" ht="18.75">
      <c r="A84" s="51"/>
      <c r="B84" s="470"/>
      <c r="C84" s="50" t="s">
        <v>18</v>
      </c>
      <c r="D84" s="2">
        <f t="shared" si="12"/>
        <v>37511.445999999996</v>
      </c>
      <c r="E84" s="2">
        <f t="shared" si="12"/>
        <v>42855.345</v>
      </c>
      <c r="F84" s="2">
        <f t="shared" si="12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580.967</v>
      </c>
      <c r="K84" s="2">
        <f t="shared" si="12"/>
        <v>3295.3630000000003</v>
      </c>
      <c r="L84" s="2">
        <f t="shared" si="12"/>
        <v>23264.853</v>
      </c>
      <c r="M84" s="2">
        <f t="shared" si="12"/>
        <v>30106.309</v>
      </c>
      <c r="N84" s="2">
        <f t="shared" si="12"/>
        <v>37370.004</v>
      </c>
      <c r="O84" s="2">
        <f t="shared" si="12"/>
        <v>36483.189</v>
      </c>
      <c r="P84" s="8">
        <f>SUM(D84:O84)</f>
        <v>211467.47600000002</v>
      </c>
    </row>
    <row r="85" spans="1:16" ht="18.75">
      <c r="A85" s="465" t="s">
        <v>125</v>
      </c>
      <c r="B85" s="466"/>
      <c r="C85" s="57" t="s">
        <v>16</v>
      </c>
      <c r="D85" s="1">
        <f>SUM('石巻第１:石巻第２'!D85)</f>
        <v>10.989</v>
      </c>
      <c r="E85" s="1">
        <f>SUM('石巻第１:石巻第２'!E85)</f>
        <v>3.553</v>
      </c>
      <c r="F85" s="1">
        <f>SUM('石巻第１:石巻第２'!F85)</f>
        <v>0</v>
      </c>
      <c r="G85" s="1">
        <f>SUM('石巻第１:石巻第２'!G85)</f>
        <v>0</v>
      </c>
      <c r="H85" s="1">
        <f>SUM('石巻第１:石巻第２'!H85)</f>
        <v>0</v>
      </c>
      <c r="I85" s="1">
        <f>SUM('石巻第１:石巻第２'!I85)</f>
        <v>0</v>
      </c>
      <c r="J85" s="1">
        <f>SUM('石巻第１:石巻第２'!J85)</f>
        <v>0.1182</v>
      </c>
      <c r="K85" s="1">
        <f>SUM('石巻第１:石巻第２'!K85)</f>
        <v>0.3804</v>
      </c>
      <c r="L85" s="1">
        <f>SUM('石巻第１:石巻第２'!L85)</f>
        <v>5.6042</v>
      </c>
      <c r="M85" s="1">
        <f>SUM('石巻第１:石巻第２'!M85)</f>
        <v>17.0808</v>
      </c>
      <c r="N85" s="1">
        <f>SUM('石巻第１:石巻第２'!N85)</f>
        <v>30.624</v>
      </c>
      <c r="O85" s="1">
        <f>SUM('石巻第１:石巻第２'!O85)</f>
        <v>19.6516</v>
      </c>
      <c r="P85" s="7">
        <f>SUM('石巻第１:石巻第２'!P85)</f>
        <v>88.0012</v>
      </c>
    </row>
    <row r="86" spans="1:16" ht="18.75">
      <c r="A86" s="467"/>
      <c r="B86" s="468"/>
      <c r="C86" s="50" t="s">
        <v>18</v>
      </c>
      <c r="D86" s="2">
        <f>SUM('石巻第１:石巻第２'!D86)</f>
        <v>4763.989</v>
      </c>
      <c r="E86" s="2">
        <f>SUM('石巻第１:石巻第２'!E86)</f>
        <v>1420.617</v>
      </c>
      <c r="F86" s="2">
        <f>SUM('石巻第１:石巻第２'!F86)</f>
        <v>0</v>
      </c>
      <c r="G86" s="2">
        <f>SUM('石巻第１:石巻第２'!G86)</f>
        <v>0</v>
      </c>
      <c r="H86" s="2">
        <f>SUM('石巻第１:石巻第２'!H86)</f>
        <v>0</v>
      </c>
      <c r="I86" s="2">
        <f>SUM('石巻第１:石巻第２'!I86)</f>
        <v>0</v>
      </c>
      <c r="J86" s="2">
        <f>SUM('石巻第１:石巻第２'!J86)</f>
        <v>210.839</v>
      </c>
      <c r="K86" s="2">
        <f>SUM('石巻第１:石巻第２'!K86)</f>
        <v>329.538</v>
      </c>
      <c r="L86" s="2">
        <f>SUM('石巻第１:石巻第２'!L86)</f>
        <v>1724.275</v>
      </c>
      <c r="M86" s="2">
        <f>SUM('石巻第１:石巻第２'!M86)</f>
        <v>3618.165</v>
      </c>
      <c r="N86" s="2">
        <f>SUM('石巻第１:石巻第２'!N86)</f>
        <v>11900.21</v>
      </c>
      <c r="O86" s="2">
        <f>SUM('石巻第１:石巻第２'!O86)</f>
        <v>8717.464</v>
      </c>
      <c r="P86" s="8">
        <f>SUM('石巻第１:石巻第２'!P86)</f>
        <v>32685.096999999998</v>
      </c>
    </row>
    <row r="87" spans="1:16" ht="18.75">
      <c r="A87" s="465" t="s">
        <v>126</v>
      </c>
      <c r="B87" s="466"/>
      <c r="C87" s="57" t="s">
        <v>16</v>
      </c>
      <c r="D87" s="1">
        <f>SUM('石巻第１:石巻第２'!D87)</f>
        <v>0</v>
      </c>
      <c r="E87" s="1">
        <f>SUM('石巻第１:石巻第２'!E87)</f>
        <v>18.029</v>
      </c>
      <c r="F87" s="1">
        <f>SUM('石巻第１:石巻第２'!F87)</f>
        <v>0</v>
      </c>
      <c r="G87" s="1">
        <f>SUM('石巻第１:石巻第２'!G87)</f>
        <v>0</v>
      </c>
      <c r="H87" s="1">
        <f>SUM('石巻第１:石巻第２'!H87)</f>
        <v>0</v>
      </c>
      <c r="I87" s="1">
        <f>SUM('石巻第１:石巻第２'!I87)</f>
        <v>0</v>
      </c>
      <c r="J87" s="1">
        <f>SUM('石巻第１:石巻第２'!J87)</f>
        <v>0</v>
      </c>
      <c r="K87" s="1">
        <f>SUM('石巻第１:石巻第２'!K87)</f>
        <v>0</v>
      </c>
      <c r="L87" s="1">
        <f>SUM('石巻第１:石巻第２'!L87)</f>
        <v>0</v>
      </c>
      <c r="M87" s="1">
        <f>SUM('石巻第１:石巻第２'!M87)</f>
        <v>0</v>
      </c>
      <c r="N87" s="1">
        <f>SUM('石巻第１:石巻第２'!N87)</f>
        <v>0</v>
      </c>
      <c r="O87" s="1">
        <f>SUM('石巻第１:石巻第２'!O87)</f>
        <v>0</v>
      </c>
      <c r="P87" s="7">
        <f>SUM('石巻第１:石巻第２'!P87)</f>
        <v>18.029</v>
      </c>
    </row>
    <row r="88" spans="1:16" ht="18.75">
      <c r="A88" s="467"/>
      <c r="B88" s="468"/>
      <c r="C88" s="50" t="s">
        <v>18</v>
      </c>
      <c r="D88" s="2">
        <f>SUM('石巻第１:石巻第２'!D88)</f>
        <v>0</v>
      </c>
      <c r="E88" s="2">
        <f>SUM('石巻第１:石巻第２'!E88)</f>
        <v>1389.755</v>
      </c>
      <c r="F88" s="2">
        <f>SUM('石巻第１:石巻第２'!F88)</f>
        <v>0</v>
      </c>
      <c r="G88" s="2">
        <f>SUM('石巻第１:石巻第２'!G88)</f>
        <v>0</v>
      </c>
      <c r="H88" s="2">
        <f>SUM('石巻第１:石巻第２'!H88)</f>
        <v>0</v>
      </c>
      <c r="I88" s="2">
        <f>SUM('石巻第１:石巻第２'!I88)</f>
        <v>0</v>
      </c>
      <c r="J88" s="2">
        <f>SUM('石巻第１:石巻第２'!J88)</f>
        <v>0</v>
      </c>
      <c r="K88" s="2">
        <f>SUM('石巻第１:石巻第２'!K88)</f>
        <v>0</v>
      </c>
      <c r="L88" s="2">
        <f>SUM('石巻第１:石巻第２'!L88)</f>
        <v>0</v>
      </c>
      <c r="M88" s="2">
        <f>SUM('石巻第１:石巻第２'!M88)</f>
        <v>0</v>
      </c>
      <c r="N88" s="2">
        <f>SUM('石巻第１:石巻第２'!N88)</f>
        <v>0</v>
      </c>
      <c r="O88" s="2">
        <f>SUM('石巻第１:石巻第２'!O88)</f>
        <v>0</v>
      </c>
      <c r="P88" s="8">
        <f>SUM('石巻第１:石巻第２'!P88)</f>
        <v>1389.755</v>
      </c>
    </row>
    <row r="89" spans="1:16" ht="18.75">
      <c r="A89" s="465" t="s">
        <v>127</v>
      </c>
      <c r="B89" s="466"/>
      <c r="C89" s="57" t="s">
        <v>16</v>
      </c>
      <c r="D89" s="1">
        <f>SUM('石巻第１:石巻第２'!D89)</f>
        <v>0.395</v>
      </c>
      <c r="E89" s="1">
        <f>SUM('石巻第１:石巻第２'!E89)</f>
        <v>0.377</v>
      </c>
      <c r="F89" s="1">
        <f>SUM('石巻第１:石巻第２'!F89)</f>
        <v>0</v>
      </c>
      <c r="G89" s="1">
        <f>SUM('石巻第１:石巻第２'!G89)</f>
        <v>0</v>
      </c>
      <c r="H89" s="1">
        <f>SUM('石巻第１:石巻第２'!H89)</f>
        <v>0</v>
      </c>
      <c r="I89" s="1">
        <f>SUM('石巻第１:石巻第２'!I89)</f>
        <v>0</v>
      </c>
      <c r="J89" s="1">
        <f>SUM('石巻第１:石巻第２'!J89)</f>
        <v>0</v>
      </c>
      <c r="K89" s="1">
        <f>SUM('石巻第１:石巻第２'!K89)</f>
        <v>0.0028</v>
      </c>
      <c r="L89" s="1">
        <f>SUM('石巻第１:石巻第２'!L89)</f>
        <v>0.0084</v>
      </c>
      <c r="M89" s="1">
        <f>SUM('石巻第１:石巻第２'!M89)</f>
        <v>0.0272</v>
      </c>
      <c r="N89" s="1">
        <f>SUM('石巻第１:石巻第２'!N89)</f>
        <v>0.0226</v>
      </c>
      <c r="O89" s="1">
        <f>SUM('石巻第１:石巻第２'!O89)</f>
        <v>0.009</v>
      </c>
      <c r="P89" s="7">
        <f>SUM('石巻第１:石巻第２'!P89)</f>
        <v>0.842</v>
      </c>
    </row>
    <row r="90" spans="1:16" ht="18.75">
      <c r="A90" s="467"/>
      <c r="B90" s="468"/>
      <c r="C90" s="50" t="s">
        <v>18</v>
      </c>
      <c r="D90" s="2">
        <f>SUM('石巻第１:石巻第２'!D90)</f>
        <v>1004.777</v>
      </c>
      <c r="E90" s="2">
        <f>SUM('石巻第１:石巻第２'!E90)</f>
        <v>871.206</v>
      </c>
      <c r="F90" s="2">
        <f>SUM('石巻第１:石巻第２'!F90)</f>
        <v>0</v>
      </c>
      <c r="G90" s="2">
        <f>SUM('石巻第１:石巻第２'!G90)</f>
        <v>0</v>
      </c>
      <c r="H90" s="2">
        <f>SUM('石巻第１:石巻第２'!H90)</f>
        <v>0</v>
      </c>
      <c r="I90" s="2">
        <f>SUM('石巻第１:石巻第２'!I90)</f>
        <v>0</v>
      </c>
      <c r="J90" s="2">
        <f>SUM('石巻第１:石巻第２'!J90)</f>
        <v>0</v>
      </c>
      <c r="K90" s="2">
        <f>SUM('石巻第１:石巻第２'!K90)</f>
        <v>9.387</v>
      </c>
      <c r="L90" s="2">
        <f>SUM('石巻第１:石巻第２'!L90)</f>
        <v>16.674</v>
      </c>
      <c r="M90" s="2">
        <f>SUM('石巻第１:石巻第２'!M90)</f>
        <v>71.484</v>
      </c>
      <c r="N90" s="2">
        <f>SUM('石巻第１:石巻第２'!N90)</f>
        <v>47.103</v>
      </c>
      <c r="O90" s="2">
        <f>SUM('石巻第１:石巻第２'!O90)</f>
        <v>25.62</v>
      </c>
      <c r="P90" s="8">
        <f>SUM('石巻第１:石巻第２'!P90)</f>
        <v>2046.251</v>
      </c>
    </row>
    <row r="91" spans="1:16" ht="18.75">
      <c r="A91" s="465" t="s">
        <v>128</v>
      </c>
      <c r="B91" s="466"/>
      <c r="C91" s="57" t="s">
        <v>16</v>
      </c>
      <c r="D91" s="1">
        <f>SUM('石巻第１:石巻第２'!D91)</f>
        <v>10.744</v>
      </c>
      <c r="E91" s="1">
        <f>SUM('石巻第１:石巻第２'!E91)</f>
        <v>26.184</v>
      </c>
      <c r="F91" s="1">
        <f>SUM('石巻第１:石巻第２'!F91)</f>
        <v>0</v>
      </c>
      <c r="G91" s="1">
        <f>SUM('石巻第１:石巻第２'!G91)</f>
        <v>0</v>
      </c>
      <c r="H91" s="1">
        <f>SUM('石巻第１:石巻第２'!H91)</f>
        <v>0</v>
      </c>
      <c r="I91" s="1">
        <f>SUM('石巻第１:石巻第２'!I91)</f>
        <v>0</v>
      </c>
      <c r="J91" s="1">
        <f>SUM('石巻第１:石巻第２'!J91)</f>
        <v>0</v>
      </c>
      <c r="K91" s="1">
        <f>SUM('石巻第１:石巻第２'!K91)</f>
        <v>0</v>
      </c>
      <c r="L91" s="1">
        <f>SUM('石巻第１:石巻第２'!L91)</f>
        <v>4.2412</v>
      </c>
      <c r="M91" s="1">
        <f>SUM('石巻第１:石巻第２'!M91)</f>
        <v>6.2818</v>
      </c>
      <c r="N91" s="1">
        <f>SUM('石巻第１:石巻第２'!N91)</f>
        <v>12.7942</v>
      </c>
      <c r="O91" s="1">
        <f>SUM('石巻第１:石巻第２'!O91)</f>
        <v>8.1366</v>
      </c>
      <c r="P91" s="7">
        <f>SUM('石巻第１:石巻第２'!P91)</f>
        <v>68.3818</v>
      </c>
    </row>
    <row r="92" spans="1:16" ht="18.75">
      <c r="A92" s="467"/>
      <c r="B92" s="468"/>
      <c r="C92" s="50" t="s">
        <v>18</v>
      </c>
      <c r="D92" s="2">
        <f>SUM('石巻第１:石巻第２'!D92)</f>
        <v>29001.63</v>
      </c>
      <c r="E92" s="2">
        <f>SUM('石巻第１:石巻第２'!E92)</f>
        <v>62279.366</v>
      </c>
      <c r="F92" s="2">
        <f>SUM('石巻第１:石巻第２'!F92)</f>
        <v>0</v>
      </c>
      <c r="G92" s="2">
        <f>SUM('石巻第１:石巻第２'!G92)</f>
        <v>0</v>
      </c>
      <c r="H92" s="2">
        <f>SUM('石巻第１:石巻第２'!H92)</f>
        <v>0</v>
      </c>
      <c r="I92" s="2">
        <f>SUM('石巻第１:石巻第２'!I92)</f>
        <v>0</v>
      </c>
      <c r="J92" s="2">
        <f>SUM('石巻第１:石巻第２'!J92)</f>
        <v>0</v>
      </c>
      <c r="K92" s="2">
        <f>SUM('石巻第１:石巻第２'!K92)</f>
        <v>0</v>
      </c>
      <c r="L92" s="2">
        <f>SUM('石巻第１:石巻第２'!L92)</f>
        <v>5184.764</v>
      </c>
      <c r="M92" s="2">
        <f>SUM('石巻第１:石巻第２'!M92)</f>
        <v>8448.7</v>
      </c>
      <c r="N92" s="2">
        <f>SUM('石巻第１:石巻第２'!N92)</f>
        <v>16451.509</v>
      </c>
      <c r="O92" s="2">
        <f>SUM('石巻第１:石巻第２'!O92)</f>
        <v>15454.685</v>
      </c>
      <c r="P92" s="8">
        <f>SUM('石巻第１:石巻第２'!P92)</f>
        <v>136820.65399999998</v>
      </c>
    </row>
    <row r="93" spans="1:16" ht="18.75">
      <c r="A93" s="465" t="s">
        <v>129</v>
      </c>
      <c r="B93" s="466"/>
      <c r="C93" s="57" t="s">
        <v>16</v>
      </c>
      <c r="D93" s="1">
        <f>SUM('石巻第１:石巻第２'!D93)</f>
        <v>0.002</v>
      </c>
      <c r="E93" s="1">
        <f>SUM('石巻第１:石巻第２'!E93)</f>
        <v>0.001</v>
      </c>
      <c r="F93" s="1">
        <f>SUM('石巻第１:石巻第２'!F93)</f>
        <v>0</v>
      </c>
      <c r="G93" s="1">
        <f>SUM('石巻第１:石巻第２'!G93)</f>
        <v>0</v>
      </c>
      <c r="H93" s="1">
        <f>SUM('石巻第１:石巻第２'!H93)</f>
        <v>0</v>
      </c>
      <c r="I93" s="1">
        <f>SUM('石巻第１:石巻第２'!I93)</f>
        <v>0</v>
      </c>
      <c r="J93" s="1">
        <f>SUM('石巻第１:石巻第２'!J93)</f>
        <v>0</v>
      </c>
      <c r="K93" s="1">
        <f>SUM('石巻第１:石巻第２'!K93)</f>
        <v>0</v>
      </c>
      <c r="L93" s="1">
        <f>SUM('石巻第１:石巻第２'!L93)</f>
        <v>0.0012</v>
      </c>
      <c r="M93" s="1">
        <f>SUM('石巻第１:石巻第２'!M93)</f>
        <v>0.0006</v>
      </c>
      <c r="N93" s="1">
        <f>SUM('石巻第１:石巻第２'!N93)</f>
        <v>0.0006</v>
      </c>
      <c r="O93" s="1">
        <f>SUM('石巻第１:石巻第２'!O93)</f>
        <v>0.0006</v>
      </c>
      <c r="P93" s="7">
        <f>SUM('石巻第１:石巻第２'!P93)</f>
        <v>0.005999999999999999</v>
      </c>
    </row>
    <row r="94" spans="1:16" ht="18.75">
      <c r="A94" s="467"/>
      <c r="B94" s="468"/>
      <c r="C94" s="50" t="s">
        <v>18</v>
      </c>
      <c r="D94" s="2">
        <f>SUM('石巻第１:石巻第２'!D94)</f>
        <v>2.079</v>
      </c>
      <c r="E94" s="2">
        <f>SUM('石巻第１:石巻第２'!E94)</f>
        <v>1.995</v>
      </c>
      <c r="F94" s="2">
        <f>SUM('石巻第１:石巻第２'!F94)</f>
        <v>0</v>
      </c>
      <c r="G94" s="2">
        <f>SUM('石巻第１:石巻第２'!G94)</f>
        <v>0</v>
      </c>
      <c r="H94" s="2">
        <f>SUM('石巻第１:石巻第２'!H94)</f>
        <v>0</v>
      </c>
      <c r="I94" s="2">
        <f>SUM('石巻第１:石巻第２'!I94)</f>
        <v>0</v>
      </c>
      <c r="J94" s="2">
        <f>SUM('石巻第１:石巻第２'!J94)</f>
        <v>0</v>
      </c>
      <c r="K94" s="2">
        <f>SUM('石巻第１:石巻第２'!K94)</f>
        <v>0</v>
      </c>
      <c r="L94" s="2">
        <f>SUM('石巻第１:石巻第２'!L94)</f>
        <v>1.386</v>
      </c>
      <c r="M94" s="2">
        <f>SUM('石巻第１:石巻第２'!M94)</f>
        <v>0.945</v>
      </c>
      <c r="N94" s="2">
        <f>SUM('石巻第１:石巻第２'!N94)</f>
        <v>0.63</v>
      </c>
      <c r="O94" s="2">
        <f>SUM('石巻第１:石巻第２'!O94)</f>
        <v>0.504</v>
      </c>
      <c r="P94" s="8">
        <f>SUM('石巻第１:石巻第２'!P94)</f>
        <v>7.539</v>
      </c>
    </row>
    <row r="95" spans="1:16" ht="18.75">
      <c r="A95" s="465" t="s">
        <v>130</v>
      </c>
      <c r="B95" s="466"/>
      <c r="C95" s="57" t="s">
        <v>16</v>
      </c>
      <c r="D95" s="1">
        <f>SUM('石巻第１:石巻第２'!D95)</f>
        <v>2.419</v>
      </c>
      <c r="E95" s="1">
        <f>SUM('石巻第１:石巻第２'!E95)</f>
        <v>6.428</v>
      </c>
      <c r="F95" s="1">
        <f>SUM('石巻第１:石巻第２'!F95)</f>
        <v>0</v>
      </c>
      <c r="G95" s="1">
        <f>SUM('石巻第１:石巻第２'!G95)</f>
        <v>0</v>
      </c>
      <c r="H95" s="1">
        <f>SUM('石巻第１:石巻第２'!H95)</f>
        <v>0</v>
      </c>
      <c r="I95" s="1">
        <f>SUM('石巻第１:石巻第２'!I95)</f>
        <v>0</v>
      </c>
      <c r="J95" s="1">
        <f>SUM('石巻第１:石巻第２'!J95)</f>
        <v>0.9264</v>
      </c>
      <c r="K95" s="1">
        <f>SUM('石巻第１:石巻第２'!K95)</f>
        <v>1.2972</v>
      </c>
      <c r="L95" s="1">
        <f>SUM('石巻第１:石巻第２'!L95)</f>
        <v>3.027</v>
      </c>
      <c r="M95" s="1">
        <f>SUM('石巻第１:石巻第２'!M95)</f>
        <v>3.4786</v>
      </c>
      <c r="N95" s="1">
        <f>SUM('石巻第１:石巻第２'!N95)</f>
        <v>4.9798</v>
      </c>
      <c r="O95" s="1">
        <f>SUM('石巻第１:石巻第２'!O95)</f>
        <v>1.174</v>
      </c>
      <c r="P95" s="7">
        <f>SUM('石巻第１:石巻第２'!P95)</f>
        <v>23.73</v>
      </c>
    </row>
    <row r="96" spans="1:16" ht="18.75">
      <c r="A96" s="467"/>
      <c r="B96" s="468"/>
      <c r="C96" s="50" t="s">
        <v>18</v>
      </c>
      <c r="D96" s="2">
        <f>SUM('石巻第１:石巻第２'!D96)</f>
        <v>835.024</v>
      </c>
      <c r="E96" s="2">
        <f>SUM('石巻第１:石巻第２'!E96)</f>
        <v>3327.9089999999997</v>
      </c>
      <c r="F96" s="2">
        <f>SUM('石巻第１:石巻第２'!F96)</f>
        <v>0</v>
      </c>
      <c r="G96" s="2">
        <f>SUM('石巻第１:石巻第２'!G96)</f>
        <v>0</v>
      </c>
      <c r="H96" s="2">
        <f>SUM('石巻第１:石巻第２'!H96)</f>
        <v>0</v>
      </c>
      <c r="I96" s="2">
        <f>SUM('石巻第１:石巻第２'!I96)</f>
        <v>0</v>
      </c>
      <c r="J96" s="2">
        <f>SUM('石巻第１:石巻第２'!J96)</f>
        <v>1480.199</v>
      </c>
      <c r="K96" s="2">
        <f>SUM('石巻第１:石巻第２'!K96)</f>
        <v>2480.577</v>
      </c>
      <c r="L96" s="2">
        <f>SUM('石巻第１:石巻第２'!L96)</f>
        <v>3869.301</v>
      </c>
      <c r="M96" s="2">
        <f>SUM('石巻第１:石巻第２'!M96)</f>
        <v>2846.863</v>
      </c>
      <c r="N96" s="2">
        <f>SUM('石巻第１:石巻第２'!N96)</f>
        <v>1976.295</v>
      </c>
      <c r="O96" s="2">
        <f>SUM('石巻第１:石巻第２'!O96)</f>
        <v>421.664</v>
      </c>
      <c r="P96" s="8">
        <f>SUM('石巻第１:石巻第２'!P96)</f>
        <v>17237.832000000002</v>
      </c>
    </row>
    <row r="97" spans="1:16" ht="18.75">
      <c r="A97" s="465" t="s">
        <v>64</v>
      </c>
      <c r="B97" s="466"/>
      <c r="C97" s="57" t="s">
        <v>16</v>
      </c>
      <c r="D97" s="1">
        <f>SUM('石巻第１:石巻第２'!D97)</f>
        <v>181.12699999999998</v>
      </c>
      <c r="E97" s="1">
        <f>SUM('石巻第１:石巻第２'!E97)</f>
        <v>204.08</v>
      </c>
      <c r="F97" s="1">
        <f>SUM('石巻第１:石巻第２'!F97)</f>
        <v>0</v>
      </c>
      <c r="G97" s="1">
        <f>SUM('石巻第１:石巻第２'!G97)</f>
        <v>0</v>
      </c>
      <c r="H97" s="1">
        <f>SUM('石巻第１:石巻第２'!H97)</f>
        <v>0</v>
      </c>
      <c r="I97" s="1">
        <f>SUM('石巻第１:石巻第２'!I97)</f>
        <v>0</v>
      </c>
      <c r="J97" s="1">
        <f>SUM('石巻第１:石巻第２'!J97)</f>
        <v>3.6798</v>
      </c>
      <c r="K97" s="1">
        <f>SUM('石巻第１:石巻第２'!K97)</f>
        <v>18.0394</v>
      </c>
      <c r="L97" s="1">
        <f>SUM('石巻第１:石巻第２'!L97)</f>
        <v>202.4521</v>
      </c>
      <c r="M97" s="1">
        <f>SUM('石巻第１:石巻第２'!M97)</f>
        <v>393.6075</v>
      </c>
      <c r="N97" s="1">
        <f>SUM('石巻第１:石巻第２'!N97)</f>
        <v>725.6641</v>
      </c>
      <c r="O97" s="1">
        <f>SUM('石巻第１:石巻第２'!O97)</f>
        <v>248.443</v>
      </c>
      <c r="P97" s="7">
        <f>SUM('石巻第１:石巻第２'!P97)</f>
        <v>1977.0928999999999</v>
      </c>
    </row>
    <row r="98" spans="1:16" ht="18.75">
      <c r="A98" s="467"/>
      <c r="B98" s="468"/>
      <c r="C98" s="50" t="s">
        <v>18</v>
      </c>
      <c r="D98" s="2">
        <f>SUM('石巻第１:石巻第２'!D98)</f>
        <v>47006.309</v>
      </c>
      <c r="E98" s="2">
        <f>SUM('石巻第１:石巻第２'!E98)</f>
        <v>58570.149</v>
      </c>
      <c r="F98" s="2">
        <f>SUM('石巻第１:石巻第２'!F98)</f>
        <v>0</v>
      </c>
      <c r="G98" s="2">
        <f>SUM('石巻第１:石巻第２'!G98)</f>
        <v>0</v>
      </c>
      <c r="H98" s="2">
        <f>SUM('石巻第１:石巻第２'!H98)</f>
        <v>0</v>
      </c>
      <c r="I98" s="2">
        <f>SUM('石巻第１:石巻第２'!I98)</f>
        <v>0</v>
      </c>
      <c r="J98" s="2">
        <f>SUM('石巻第１:石巻第２'!J98)</f>
        <v>1489.589</v>
      </c>
      <c r="K98" s="2">
        <f>SUM('石巻第１:石巻第２'!K98)</f>
        <v>5277.021</v>
      </c>
      <c r="L98" s="2">
        <f>SUM('石巻第１:石巻第２'!L98)</f>
        <v>19144.01</v>
      </c>
      <c r="M98" s="2">
        <f>SUM('石巻第１:石巻第２'!M98)</f>
        <v>46647.248</v>
      </c>
      <c r="N98" s="2">
        <f>SUM('石巻第１:石巻第２'!N98)</f>
        <v>71493.943</v>
      </c>
      <c r="O98" s="2">
        <f>SUM('石巻第１:石巻第２'!O98)</f>
        <v>40552.525</v>
      </c>
      <c r="P98" s="8">
        <f>SUM('石巻第１:石巻第２'!P98)</f>
        <v>290180.794</v>
      </c>
    </row>
    <row r="99" spans="1:16" ht="18.75">
      <c r="A99" s="473" t="s">
        <v>65</v>
      </c>
      <c r="B99" s="474"/>
      <c r="C99" s="57" t="s">
        <v>16</v>
      </c>
      <c r="D99" s="1">
        <f aca="true" t="shared" si="13" ref="D99:O100">+D8+D10+D22+D28+D36+D38+D40+D42+D44+D46+D48+D50+D52+D58+D71+D83+D85+D87+D89+D91+D93+D95+D97</f>
        <v>3180.6609999999996</v>
      </c>
      <c r="E99" s="1">
        <f t="shared" si="13"/>
        <v>3938.9</v>
      </c>
      <c r="F99" s="1">
        <f t="shared" si="13"/>
        <v>0</v>
      </c>
      <c r="G99" s="1">
        <f t="shared" si="13"/>
        <v>0</v>
      </c>
      <c r="H99" s="1">
        <f t="shared" si="13"/>
        <v>0</v>
      </c>
      <c r="I99" s="1">
        <f t="shared" si="13"/>
        <v>0</v>
      </c>
      <c r="J99" s="1">
        <f t="shared" si="13"/>
        <v>32.6848</v>
      </c>
      <c r="K99" s="1">
        <f t="shared" si="13"/>
        <v>554.2305999999999</v>
      </c>
      <c r="L99" s="1">
        <f t="shared" si="13"/>
        <v>2601.1061000000004</v>
      </c>
      <c r="M99" s="1">
        <f t="shared" si="13"/>
        <v>3540.7541000000006</v>
      </c>
      <c r="N99" s="1">
        <f t="shared" si="13"/>
        <v>2774.8022</v>
      </c>
      <c r="O99" s="1">
        <f t="shared" si="13"/>
        <v>2517.9594</v>
      </c>
      <c r="P99" s="7">
        <f>SUM(D99:O99)</f>
        <v>19141.0982</v>
      </c>
    </row>
    <row r="100" spans="1:16" ht="18.75">
      <c r="A100" s="475"/>
      <c r="B100" s="476"/>
      <c r="C100" s="50" t="s">
        <v>18</v>
      </c>
      <c r="D100" s="2">
        <f t="shared" si="13"/>
        <v>413733.73900000006</v>
      </c>
      <c r="E100" s="2">
        <f t="shared" si="13"/>
        <v>426515.944</v>
      </c>
      <c r="F100" s="2">
        <f t="shared" si="13"/>
        <v>0</v>
      </c>
      <c r="G100" s="2">
        <f t="shared" si="13"/>
        <v>0</v>
      </c>
      <c r="H100" s="2">
        <f t="shared" si="13"/>
        <v>0</v>
      </c>
      <c r="I100" s="2">
        <f t="shared" si="13"/>
        <v>0</v>
      </c>
      <c r="J100" s="2">
        <f t="shared" si="13"/>
        <v>22361.972999999994</v>
      </c>
      <c r="K100" s="2">
        <f t="shared" si="13"/>
        <v>96656.05999999998</v>
      </c>
      <c r="L100" s="2">
        <f t="shared" si="13"/>
        <v>335544.61600000004</v>
      </c>
      <c r="M100" s="2">
        <f t="shared" si="13"/>
        <v>555607.351</v>
      </c>
      <c r="N100" s="2">
        <f t="shared" si="13"/>
        <v>447828.5220000001</v>
      </c>
      <c r="O100" s="2">
        <f t="shared" si="13"/>
        <v>242938.531</v>
      </c>
      <c r="P100" s="8">
        <f>SUM(D100:O100)</f>
        <v>2541186.736</v>
      </c>
    </row>
    <row r="101" spans="1:16" ht="18.75">
      <c r="A101" s="47" t="s">
        <v>0</v>
      </c>
      <c r="B101" s="471" t="s">
        <v>131</v>
      </c>
      <c r="C101" s="57" t="s">
        <v>16</v>
      </c>
      <c r="D101" s="1">
        <f>SUM('石巻第１:石巻第２'!D101)</f>
        <v>0.308</v>
      </c>
      <c r="E101" s="1">
        <f>SUM('石巻第１:石巻第２'!E101)</f>
        <v>0.062</v>
      </c>
      <c r="F101" s="1">
        <f>SUM('石巻第１:石巻第２'!F101)</f>
        <v>0</v>
      </c>
      <c r="G101" s="1">
        <f>SUM('石巻第１:石巻第２'!G101)</f>
        <v>0</v>
      </c>
      <c r="H101" s="1">
        <f>SUM('石巻第１:石巻第２'!H101)</f>
        <v>0</v>
      </c>
      <c r="I101" s="1">
        <f>SUM('石巻第１:石巻第２'!I101)</f>
        <v>0</v>
      </c>
      <c r="J101" s="1">
        <f>SUM('石巻第１:石巻第２'!J101)</f>
        <v>0</v>
      </c>
      <c r="K101" s="1">
        <f>SUM('石巻第１:石巻第２'!K101)</f>
        <v>0</v>
      </c>
      <c r="L101" s="1">
        <f>SUM('石巻第１:石巻第２'!L101)</f>
        <v>0.3547</v>
      </c>
      <c r="M101" s="1">
        <f>SUM('石巻第１:石巻第２'!M101)</f>
        <v>0.559</v>
      </c>
      <c r="N101" s="1">
        <f>SUM('石巻第１:石巻第２'!N101)</f>
        <v>0.3855</v>
      </c>
      <c r="O101" s="1">
        <f>SUM('石巻第１:石巻第２'!O101)</f>
        <v>0.577</v>
      </c>
      <c r="P101" s="7">
        <f>SUM('石巻第１:石巻第２'!P101)</f>
        <v>2.2462</v>
      </c>
    </row>
    <row r="102" spans="1:16" ht="18.75">
      <c r="A102" s="47" t="s">
        <v>0</v>
      </c>
      <c r="B102" s="472"/>
      <c r="C102" s="50" t="s">
        <v>18</v>
      </c>
      <c r="D102" s="2">
        <f>SUM('石巻第１:石巻第２'!D102)</f>
        <v>1176.303</v>
      </c>
      <c r="E102" s="2">
        <f>SUM('石巻第１:石巻第２'!E102)</f>
        <v>106.944</v>
      </c>
      <c r="F102" s="2">
        <f>SUM('石巻第１:石巻第２'!F102)</f>
        <v>0</v>
      </c>
      <c r="G102" s="2">
        <f>SUM('石巻第１:石巻第２'!G102)</f>
        <v>0</v>
      </c>
      <c r="H102" s="2">
        <f>SUM('石巻第１:石巻第２'!H102)</f>
        <v>0</v>
      </c>
      <c r="I102" s="2">
        <f>SUM('石巻第１:石巻第２'!I102)</f>
        <v>0</v>
      </c>
      <c r="J102" s="2">
        <f>SUM('石巻第１:石巻第２'!J102)</f>
        <v>0</v>
      </c>
      <c r="K102" s="2">
        <f>SUM('石巻第１:石巻第２'!K102)</f>
        <v>0</v>
      </c>
      <c r="L102" s="2">
        <f>SUM('石巻第１:石巻第２'!L102)</f>
        <v>907.974</v>
      </c>
      <c r="M102" s="2">
        <f>SUM('石巻第１:石巻第２'!M102)</f>
        <v>1264.836</v>
      </c>
      <c r="N102" s="2">
        <f>SUM('石巻第１:石巻第２'!N102)</f>
        <v>2077.271</v>
      </c>
      <c r="O102" s="2">
        <f>SUM('石巻第１:石巻第２'!O102)</f>
        <v>3172.949</v>
      </c>
      <c r="P102" s="8">
        <f>SUM('石巻第１:石巻第２'!P102)</f>
        <v>8706.277</v>
      </c>
    </row>
    <row r="103" spans="1:16" ht="18.75">
      <c r="A103" s="48" t="s">
        <v>66</v>
      </c>
      <c r="B103" s="471" t="s">
        <v>132</v>
      </c>
      <c r="C103" s="57" t="s">
        <v>16</v>
      </c>
      <c r="D103" s="1">
        <f>SUM('石巻第１:石巻第２'!D103)</f>
        <v>29.568</v>
      </c>
      <c r="E103" s="1">
        <f>SUM('石巻第１:石巻第２'!E103)</f>
        <v>35.09</v>
      </c>
      <c r="F103" s="1">
        <f>SUM('石巻第１:石巻第２'!F103)</f>
        <v>0</v>
      </c>
      <c r="G103" s="1">
        <f>SUM('石巻第１:石巻第２'!G103)</f>
        <v>0</v>
      </c>
      <c r="H103" s="1">
        <f>SUM('石巻第１:石巻第２'!H103)</f>
        <v>0</v>
      </c>
      <c r="I103" s="1">
        <f>SUM('石巻第１:石巻第２'!I103)</f>
        <v>0</v>
      </c>
      <c r="J103" s="1">
        <f>SUM('石巻第１:石巻第２'!J103)</f>
        <v>1.1318</v>
      </c>
      <c r="K103" s="1">
        <f>SUM('石巻第１:石巻第２'!K103)</f>
        <v>0.527</v>
      </c>
      <c r="L103" s="1">
        <f>SUM('石巻第１:石巻第２'!L103)</f>
        <v>113.9748</v>
      </c>
      <c r="M103" s="1">
        <f>SUM('石巻第１:石巻第２'!M103)</f>
        <v>82.4368</v>
      </c>
      <c r="N103" s="1">
        <f>SUM('石巻第１:石巻第２'!N103)</f>
        <v>49.7678</v>
      </c>
      <c r="O103" s="1">
        <f>SUM('石巻第１:石巻第２'!O103)</f>
        <v>40.4706</v>
      </c>
      <c r="P103" s="7">
        <f>SUM('石巻第１:石巻第２'!P103)</f>
        <v>352.9668</v>
      </c>
    </row>
    <row r="104" spans="1:16" ht="18.75">
      <c r="A104" s="48" t="s">
        <v>0</v>
      </c>
      <c r="B104" s="472"/>
      <c r="C104" s="50" t="s">
        <v>18</v>
      </c>
      <c r="D104" s="2">
        <f>SUM('石巻第１:石巻第２'!D104)</f>
        <v>7728.673000000001</v>
      </c>
      <c r="E104" s="2">
        <f>SUM('石巻第１:石巻第２'!E104)</f>
        <v>8969.716</v>
      </c>
      <c r="F104" s="2">
        <f>SUM('石巻第１:石巻第２'!F104)</f>
        <v>0</v>
      </c>
      <c r="G104" s="2">
        <f>SUM('石巻第１:石巻第２'!G104)</f>
        <v>0</v>
      </c>
      <c r="H104" s="2">
        <f>SUM('石巻第１:石巻第２'!H104)</f>
        <v>0</v>
      </c>
      <c r="I104" s="2">
        <f>SUM('石巻第１:石巻第２'!I104)</f>
        <v>0</v>
      </c>
      <c r="J104" s="2">
        <f>SUM('石巻第１:石巻第２'!J104)</f>
        <v>625.174</v>
      </c>
      <c r="K104" s="2">
        <f>SUM('石巻第１:石巻第２'!K104)</f>
        <v>283.169</v>
      </c>
      <c r="L104" s="2">
        <f>SUM('石巻第１:石巻第２'!L104)</f>
        <v>34344.272</v>
      </c>
      <c r="M104" s="2">
        <f>SUM('石巻第１:石巻第２'!M104)</f>
        <v>24162.292</v>
      </c>
      <c r="N104" s="2">
        <f>SUM('石巻第１:石巻第２'!N104)</f>
        <v>15827.253</v>
      </c>
      <c r="O104" s="2">
        <f>SUM('石巻第１:石巻第２'!O104)</f>
        <v>18476.393</v>
      </c>
      <c r="P104" s="8">
        <f>SUM('石巻第１:石巻第２'!P104)</f>
        <v>110416.942</v>
      </c>
    </row>
    <row r="105" spans="1:16" ht="18.75">
      <c r="A105" s="48" t="s">
        <v>0</v>
      </c>
      <c r="B105" s="471" t="s">
        <v>133</v>
      </c>
      <c r="C105" s="57" t="s">
        <v>16</v>
      </c>
      <c r="D105" s="1">
        <f>SUM('石巻第１:石巻第２'!D105)</f>
        <v>1442.2</v>
      </c>
      <c r="E105" s="1">
        <f>SUM('石巻第１:石巻第２'!E105)</f>
        <v>538.252</v>
      </c>
      <c r="F105" s="1">
        <f>SUM('石巻第１:石巻第２'!F105)</f>
        <v>0</v>
      </c>
      <c r="G105" s="1">
        <f>SUM('石巻第１:石巻第２'!G105)</f>
        <v>0</v>
      </c>
      <c r="H105" s="1">
        <f>SUM('石巻第１:石巻第２'!H105)</f>
        <v>0</v>
      </c>
      <c r="I105" s="1">
        <f>SUM('石巻第１:石巻第２'!I105)</f>
        <v>0</v>
      </c>
      <c r="J105" s="1">
        <f>SUM('石巻第１:石巻第２'!J105)</f>
        <v>14.9726</v>
      </c>
      <c r="K105" s="1">
        <f>SUM('石巻第１:石巻第２'!K105)</f>
        <v>72.6498</v>
      </c>
      <c r="L105" s="1">
        <f>SUM('石巻第１:石巻第２'!L105)</f>
        <v>1090.3925</v>
      </c>
      <c r="M105" s="1">
        <f>SUM('石巻第１:石巻第２'!M105)</f>
        <v>1550.2156</v>
      </c>
      <c r="N105" s="1">
        <f>SUM('石巻第１:石巻第２'!N105)</f>
        <v>981.3039</v>
      </c>
      <c r="O105" s="1">
        <f>SUM('石巻第１:石巻第２'!O105)</f>
        <v>1363.2653</v>
      </c>
      <c r="P105" s="7">
        <f>SUM('石巻第１:石巻第２'!P105)</f>
        <v>7053.2517</v>
      </c>
    </row>
    <row r="106" spans="1:16" ht="18.75">
      <c r="A106" s="48"/>
      <c r="B106" s="472"/>
      <c r="C106" s="50" t="s">
        <v>18</v>
      </c>
      <c r="D106" s="2">
        <f>SUM('石巻第１:石巻第２'!D106)</f>
        <v>336712.372</v>
      </c>
      <c r="E106" s="2">
        <f>SUM('石巻第１:石巻第２'!E106)</f>
        <v>143929.77399999998</v>
      </c>
      <c r="F106" s="2">
        <f>SUM('石巻第１:石巻第２'!F106)</f>
        <v>0</v>
      </c>
      <c r="G106" s="2">
        <f>SUM('石巻第１:石巻第２'!G106)</f>
        <v>0</v>
      </c>
      <c r="H106" s="2">
        <f>SUM('石巻第１:石巻第２'!H106)</f>
        <v>0</v>
      </c>
      <c r="I106" s="2">
        <f>SUM('石巻第１:石巻第２'!I106)</f>
        <v>0</v>
      </c>
      <c r="J106" s="2">
        <f>SUM('石巻第１:石巻第２'!J106)</f>
        <v>4929.733</v>
      </c>
      <c r="K106" s="2">
        <f>SUM('石巻第１:石巻第２'!K106)</f>
        <v>26879.087</v>
      </c>
      <c r="L106" s="2">
        <f>SUM('石巻第１:石巻第２'!L106)</f>
        <v>138257.195</v>
      </c>
      <c r="M106" s="2">
        <f>SUM('石巻第１:石巻第２'!M106)</f>
        <v>220339.566</v>
      </c>
      <c r="N106" s="2">
        <f>SUM('石巻第１:石巻第２'!N106)</f>
        <v>155812.671</v>
      </c>
      <c r="O106" s="2">
        <f>SUM('石巻第１:石巻第２'!O106)</f>
        <v>269824.701</v>
      </c>
      <c r="P106" s="8">
        <f>SUM('石巻第１:石巻第２'!P106)</f>
        <v>1296685.0990000002</v>
      </c>
    </row>
    <row r="107" spans="1:16" ht="18.75">
      <c r="A107" s="48" t="s">
        <v>67</v>
      </c>
      <c r="B107" s="471" t="s">
        <v>134</v>
      </c>
      <c r="C107" s="57" t="s">
        <v>16</v>
      </c>
      <c r="D107" s="1">
        <f>SUM('石巻第１:石巻第２'!D107)</f>
        <v>1.224</v>
      </c>
      <c r="E107" s="1">
        <f>SUM('石巻第１:石巻第２'!E107)</f>
        <v>0.642</v>
      </c>
      <c r="F107" s="1">
        <f>SUM('石巻第１:石巻第２'!F107)</f>
        <v>0</v>
      </c>
      <c r="G107" s="1">
        <f>SUM('石巻第１:石巻第２'!G107)</f>
        <v>0</v>
      </c>
      <c r="H107" s="1">
        <f>SUM('石巻第１:石巻第２'!H107)</f>
        <v>0</v>
      </c>
      <c r="I107" s="1">
        <f>SUM('石巻第１:石巻第２'!I107)</f>
        <v>0</v>
      </c>
      <c r="J107" s="1">
        <f>SUM('石巻第１:石巻第２'!J107)</f>
        <v>0</v>
      </c>
      <c r="K107" s="1">
        <f>SUM('石巻第１:石巻第２'!K107)</f>
        <v>0.0018</v>
      </c>
      <c r="L107" s="1">
        <f>SUM('石巻第１:石巻第２'!L107)</f>
        <v>0.157</v>
      </c>
      <c r="M107" s="1">
        <f>SUM('石巻第１:石巻第２'!M107)</f>
        <v>0.6638</v>
      </c>
      <c r="N107" s="1">
        <f>SUM('石巻第１:石巻第２'!N107)</f>
        <v>1.7387</v>
      </c>
      <c r="O107" s="1">
        <f>SUM('石巻第１:石巻第２'!O107)</f>
        <v>0.8281</v>
      </c>
      <c r="P107" s="7">
        <f>SUM('石巻第１:石巻第２'!P107)</f>
        <v>5.2554</v>
      </c>
    </row>
    <row r="108" spans="1:16" ht="18.75">
      <c r="A108" s="48"/>
      <c r="B108" s="472"/>
      <c r="C108" s="50" t="s">
        <v>18</v>
      </c>
      <c r="D108" s="2">
        <f>SUM('石巻第１:石巻第２'!D108)</f>
        <v>2668.4350000000004</v>
      </c>
      <c r="E108" s="2">
        <f>SUM('石巻第１:石巻第２'!E108)</f>
        <v>3079.209</v>
      </c>
      <c r="F108" s="2">
        <f>SUM('石巻第１:石巻第２'!F108)</f>
        <v>0</v>
      </c>
      <c r="G108" s="2">
        <f>SUM('石巻第１:石巻第２'!G108)</f>
        <v>0</v>
      </c>
      <c r="H108" s="2">
        <f>SUM('石巻第１:石巻第２'!H108)</f>
        <v>0</v>
      </c>
      <c r="I108" s="2">
        <f>SUM('石巻第１:石巻第２'!I108)</f>
        <v>0</v>
      </c>
      <c r="J108" s="2">
        <f>SUM('石巻第１:石巻第２'!J108)</f>
        <v>0</v>
      </c>
      <c r="K108" s="2">
        <f>SUM('石巻第１:石巻第２'!K108)</f>
        <v>6.615</v>
      </c>
      <c r="L108" s="2">
        <f>SUM('石巻第１:石巻第２'!L108)</f>
        <v>541.496</v>
      </c>
      <c r="M108" s="2">
        <f>SUM('石巻第１:石巻第２'!M108)</f>
        <v>1299.155</v>
      </c>
      <c r="N108" s="2">
        <f>SUM('石巻第１:石巻第２'!N108)</f>
        <v>4330.644</v>
      </c>
      <c r="O108" s="2">
        <f>SUM('石巻第１:石巻第２'!O108)</f>
        <v>2031.573</v>
      </c>
      <c r="P108" s="8">
        <f>SUM('石巻第１:石巻第２'!P108)</f>
        <v>13957.127</v>
      </c>
    </row>
    <row r="109" spans="1:16" ht="18.75">
      <c r="A109" s="48"/>
      <c r="B109" s="471" t="s">
        <v>135</v>
      </c>
      <c r="C109" s="57" t="s">
        <v>16</v>
      </c>
      <c r="D109" s="1">
        <f>SUM('石巻第１:石巻第２'!D109)</f>
        <v>6.324</v>
      </c>
      <c r="E109" s="1">
        <f>SUM('石巻第１:石巻第２'!E109)</f>
        <v>6.267</v>
      </c>
      <c r="F109" s="1">
        <f>SUM('石巻第１:石巻第２'!F109)</f>
        <v>0</v>
      </c>
      <c r="G109" s="1">
        <f>SUM('石巻第１:石巻第２'!G109)</f>
        <v>0</v>
      </c>
      <c r="H109" s="1">
        <f>SUM('石巻第１:石巻第２'!H109)</f>
        <v>0</v>
      </c>
      <c r="I109" s="1">
        <f>SUM('石巻第１:石巻第２'!I109)</f>
        <v>0</v>
      </c>
      <c r="J109" s="1">
        <f>SUM('石巻第１:石巻第２'!J109)</f>
        <v>0</v>
      </c>
      <c r="K109" s="1">
        <f>SUM('石巻第１:石巻第２'!K109)</f>
        <v>0.47</v>
      </c>
      <c r="L109" s="1">
        <f>SUM('石巻第１:石巻第２'!L109)</f>
        <v>8.699</v>
      </c>
      <c r="M109" s="1">
        <f>SUM('石巻第１:石巻第２'!M109)</f>
        <v>12.4352</v>
      </c>
      <c r="N109" s="1">
        <f>SUM('石巻第１:石巻第２'!N109)</f>
        <v>3.1454</v>
      </c>
      <c r="O109" s="1">
        <f>SUM('石巻第１:石巻第２'!O109)</f>
        <v>0.9846</v>
      </c>
      <c r="P109" s="7">
        <f>SUM('石巻第１:石巻第２'!P109)</f>
        <v>38.3252</v>
      </c>
    </row>
    <row r="110" spans="1:16" ht="18.75">
      <c r="A110" s="48"/>
      <c r="B110" s="472"/>
      <c r="C110" s="50" t="s">
        <v>18</v>
      </c>
      <c r="D110" s="2">
        <f>SUM('石巻第１:石巻第２'!D110)</f>
        <v>4780.745</v>
      </c>
      <c r="E110" s="2">
        <f>SUM('石巻第１:石巻第２'!E110)</f>
        <v>5669.097</v>
      </c>
      <c r="F110" s="2">
        <f>SUM('石巻第１:石巻第２'!F110)</f>
        <v>0</v>
      </c>
      <c r="G110" s="2">
        <f>SUM('石巻第１:石巻第２'!G110)</f>
        <v>0</v>
      </c>
      <c r="H110" s="2">
        <f>SUM('石巻第１:石巻第２'!H110)</f>
        <v>0</v>
      </c>
      <c r="I110" s="2">
        <f>SUM('石巻第１:石巻第２'!I110)</f>
        <v>0</v>
      </c>
      <c r="J110" s="2">
        <f>SUM('石巻第１:石巻第２'!J110)</f>
        <v>0</v>
      </c>
      <c r="K110" s="2">
        <f>SUM('石巻第１:石巻第２'!K110)</f>
        <v>163.485</v>
      </c>
      <c r="L110" s="2">
        <f>SUM('石巻第１:石巻第２'!L110)</f>
        <v>2548.447</v>
      </c>
      <c r="M110" s="2">
        <f>SUM('石巻第１:石巻第２'!M110)</f>
        <v>6934.492</v>
      </c>
      <c r="N110" s="2">
        <f>SUM('石巻第１:石巻第２'!N110)</f>
        <v>2555.595</v>
      </c>
      <c r="O110" s="2">
        <f>SUM('石巻第１:石巻第２'!O110)</f>
        <v>956.162</v>
      </c>
      <c r="P110" s="8">
        <f>SUM('石巻第１:石巻第２'!P110)</f>
        <v>23608.023000000005</v>
      </c>
    </row>
    <row r="111" spans="1:16" ht="18.75">
      <c r="A111" s="48" t="s">
        <v>68</v>
      </c>
      <c r="B111" s="471" t="s">
        <v>136</v>
      </c>
      <c r="C111" s="57" t="s">
        <v>16</v>
      </c>
      <c r="D111" s="1">
        <f>SUM('石巻第１:石巻第２'!D111)</f>
        <v>0</v>
      </c>
      <c r="E111" s="1">
        <f>SUM('石巻第１:石巻第２'!E111)</f>
        <v>0</v>
      </c>
      <c r="F111" s="1">
        <f>SUM('石巻第１:石巻第２'!F111)</f>
        <v>0</v>
      </c>
      <c r="G111" s="1">
        <f>SUM('石巻第１:石巻第２'!G111)</f>
        <v>0</v>
      </c>
      <c r="H111" s="1">
        <f>SUM('石巻第１:石巻第２'!H111)</f>
        <v>0</v>
      </c>
      <c r="I111" s="1">
        <f>SUM('石巻第１:石巻第２'!I111)</f>
        <v>0</v>
      </c>
      <c r="J111" s="1">
        <f>SUM('石巻第１:石巻第２'!J111)</f>
        <v>0</v>
      </c>
      <c r="K111" s="1">
        <f>SUM('石巻第１:石巻第２'!K111)</f>
        <v>0</v>
      </c>
      <c r="L111" s="1">
        <f>SUM('石巻第１:石巻第２'!L111)</f>
        <v>0</v>
      </c>
      <c r="M111" s="1">
        <f>SUM('石巻第１:石巻第２'!M111)</f>
        <v>0</v>
      </c>
      <c r="N111" s="1">
        <f>SUM('石巻第１:石巻第２'!N111)</f>
        <v>0</v>
      </c>
      <c r="O111" s="1">
        <f>SUM('石巻第１:石巻第２'!O111)</f>
        <v>0</v>
      </c>
      <c r="P111" s="7">
        <f>SUM('石巻第１:石巻第２'!P111)</f>
        <v>0</v>
      </c>
    </row>
    <row r="112" spans="1:16" ht="18.75">
      <c r="A112" s="48"/>
      <c r="B112" s="472"/>
      <c r="C112" s="50" t="s">
        <v>18</v>
      </c>
      <c r="D112" s="2">
        <f>SUM('石巻第１:石巻第２'!D112)</f>
        <v>0</v>
      </c>
      <c r="E112" s="2">
        <f>SUM('石巻第１:石巻第２'!E112)</f>
        <v>0</v>
      </c>
      <c r="F112" s="2">
        <f>SUM('石巻第１:石巻第２'!F112)</f>
        <v>0</v>
      </c>
      <c r="G112" s="2">
        <f>SUM('石巻第１:石巻第２'!G112)</f>
        <v>0</v>
      </c>
      <c r="H112" s="2">
        <f>SUM('石巻第１:石巻第２'!H112)</f>
        <v>0</v>
      </c>
      <c r="I112" s="2">
        <f>SUM('石巻第１:石巻第２'!I112)</f>
        <v>0</v>
      </c>
      <c r="J112" s="2">
        <f>SUM('石巻第１:石巻第２'!J112)</f>
        <v>0</v>
      </c>
      <c r="K112" s="2">
        <f>SUM('石巻第１:石巻第２'!K112)</f>
        <v>0</v>
      </c>
      <c r="L112" s="2">
        <f>SUM('石巻第１:石巻第２'!L112)</f>
        <v>0</v>
      </c>
      <c r="M112" s="2">
        <f>SUM('石巻第１:石巻第２'!M112)</f>
        <v>0</v>
      </c>
      <c r="N112" s="2">
        <f>SUM('石巻第１:石巻第２'!N112)</f>
        <v>0</v>
      </c>
      <c r="O112" s="2">
        <f>SUM('石巻第１:石巻第２'!O112)</f>
        <v>0</v>
      </c>
      <c r="P112" s="8">
        <f>SUM('石巻第１:石巻第２'!P112)</f>
        <v>0</v>
      </c>
    </row>
    <row r="113" spans="1:16" ht="18.75">
      <c r="A113" s="48"/>
      <c r="B113" s="471" t="s">
        <v>137</v>
      </c>
      <c r="C113" s="57" t="s">
        <v>16</v>
      </c>
      <c r="D113" s="1">
        <f>SUM('石巻第１:石巻第２'!D113)</f>
        <v>13.622</v>
      </c>
      <c r="E113" s="1">
        <f>SUM('石巻第１:石巻第２'!E113)</f>
        <v>11.526</v>
      </c>
      <c r="F113" s="1">
        <f>SUM('石巻第１:石巻第２'!F113)</f>
        <v>0</v>
      </c>
      <c r="G113" s="1">
        <f>SUM('石巻第１:石巻第２'!G113)</f>
        <v>0</v>
      </c>
      <c r="H113" s="1">
        <f>SUM('石巻第１:石巻第２'!H113)</f>
        <v>0</v>
      </c>
      <c r="I113" s="1">
        <f>SUM('石巻第１:石巻第２'!I113)</f>
        <v>0</v>
      </c>
      <c r="J113" s="1">
        <f>SUM('石巻第１:石巻第２'!J113)</f>
        <v>0</v>
      </c>
      <c r="K113" s="1">
        <f>SUM('石巻第１:石巻第２'!K113)</f>
        <v>0</v>
      </c>
      <c r="L113" s="1">
        <f>SUM('石巻第１:石巻第２'!L113)</f>
        <v>0</v>
      </c>
      <c r="M113" s="1">
        <f>SUM('石巻第１:石巻第２'!M113)</f>
        <v>0</v>
      </c>
      <c r="N113" s="1">
        <f>SUM('石巻第１:石巻第２'!N113)</f>
        <v>1.4262</v>
      </c>
      <c r="O113" s="1">
        <f>SUM('石巻第１:石巻第２'!O113)</f>
        <v>6.6375</v>
      </c>
      <c r="P113" s="7">
        <f>SUM('石巻第１:石巻第２'!P113)</f>
        <v>33.2117</v>
      </c>
    </row>
    <row r="114" spans="1:16" ht="18.75">
      <c r="A114" s="48"/>
      <c r="B114" s="472"/>
      <c r="C114" s="50" t="s">
        <v>18</v>
      </c>
      <c r="D114" s="2">
        <f>SUM('石巻第１:石巻第２'!D114)</f>
        <v>38936.806</v>
      </c>
      <c r="E114" s="2">
        <f>SUM('石巻第１:石巻第２'!E114)</f>
        <v>32402.143999999997</v>
      </c>
      <c r="F114" s="2">
        <f>SUM('石巻第１:石巻第２'!F114)</f>
        <v>0</v>
      </c>
      <c r="G114" s="2">
        <f>SUM('石巻第１:石巻第２'!G114)</f>
        <v>0</v>
      </c>
      <c r="H114" s="2">
        <f>SUM('石巻第１:石巻第２'!H114)</f>
        <v>0</v>
      </c>
      <c r="I114" s="2">
        <f>SUM('石巻第１:石巻第２'!I114)</f>
        <v>0</v>
      </c>
      <c r="J114" s="2">
        <f>SUM('石巻第１:石巻第２'!J114)</f>
        <v>0</v>
      </c>
      <c r="K114" s="2">
        <f>SUM('石巻第１:石巻第２'!K114)</f>
        <v>0</v>
      </c>
      <c r="L114" s="2">
        <f>SUM('石巻第１:石巻第２'!L114)</f>
        <v>0</v>
      </c>
      <c r="M114" s="2">
        <f>SUM('石巻第１:石巻第２'!M114)</f>
        <v>0</v>
      </c>
      <c r="N114" s="2">
        <f>SUM('石巻第１:石巻第２'!N114)</f>
        <v>3176.107</v>
      </c>
      <c r="O114" s="2">
        <f>SUM('石巻第１:石巻第２'!O114)</f>
        <v>13605.97</v>
      </c>
      <c r="P114" s="8">
        <f>SUM('石巻第１:石巻第２'!P114)</f>
        <v>88121.02699999999</v>
      </c>
    </row>
    <row r="115" spans="1:16" ht="18.75">
      <c r="A115" s="48" t="s">
        <v>70</v>
      </c>
      <c r="B115" s="471" t="s">
        <v>138</v>
      </c>
      <c r="C115" s="57" t="s">
        <v>16</v>
      </c>
      <c r="D115" s="1">
        <f>SUM('石巻第１:石巻第２'!D115)</f>
        <v>4.115</v>
      </c>
      <c r="E115" s="1">
        <f>SUM('石巻第１:石巻第２'!E115)</f>
        <v>2.474</v>
      </c>
      <c r="F115" s="1">
        <f>SUM('石巻第１:石巻第２'!F115)</f>
        <v>0</v>
      </c>
      <c r="G115" s="1">
        <f>SUM('石巻第１:石巻第２'!G115)</f>
        <v>0</v>
      </c>
      <c r="H115" s="1">
        <f>SUM('石巻第１:石巻第２'!H115)</f>
        <v>0</v>
      </c>
      <c r="I115" s="1">
        <f>SUM('石巻第１:石巻第２'!I115)</f>
        <v>0</v>
      </c>
      <c r="J115" s="1">
        <f>SUM('石巻第１:石巻第２'!J115)</f>
        <v>0</v>
      </c>
      <c r="K115" s="1">
        <f>SUM('石巻第１:石巻第２'!K115)</f>
        <v>0</v>
      </c>
      <c r="L115" s="1">
        <f>SUM('石巻第１:石巻第２'!L115)</f>
        <v>0</v>
      </c>
      <c r="M115" s="1">
        <f>SUM('石巻第１:石巻第２'!M115)</f>
        <v>0</v>
      </c>
      <c r="N115" s="1">
        <f>SUM('石巻第１:石巻第２'!N115)</f>
        <v>3.1472</v>
      </c>
      <c r="O115" s="1">
        <f>SUM('石巻第１:石巻第２'!O115)</f>
        <v>3.7913</v>
      </c>
      <c r="P115" s="7">
        <f>SUM('石巻第１:石巻第２'!P115)</f>
        <v>13.5275</v>
      </c>
    </row>
    <row r="116" spans="1:16" ht="18.75">
      <c r="A116" s="48"/>
      <c r="B116" s="472"/>
      <c r="C116" s="50" t="s">
        <v>18</v>
      </c>
      <c r="D116" s="2">
        <f>SUM('石巻第１:石巻第２'!D116)</f>
        <v>3767.516</v>
      </c>
      <c r="E116" s="2">
        <f>SUM('石巻第１:石巻第２'!E116)</f>
        <v>2284.28</v>
      </c>
      <c r="F116" s="2">
        <f>SUM('石巻第１:石巻第２'!F116)</f>
        <v>0</v>
      </c>
      <c r="G116" s="2">
        <f>SUM('石巻第１:石巻第２'!G116)</f>
        <v>0</v>
      </c>
      <c r="H116" s="2">
        <f>SUM('石巻第１:石巻第２'!H116)</f>
        <v>0</v>
      </c>
      <c r="I116" s="2">
        <f>SUM('石巻第１:石巻第２'!I116)</f>
        <v>0</v>
      </c>
      <c r="J116" s="2">
        <f>SUM('石巻第１:石巻第２'!J116)</f>
        <v>0</v>
      </c>
      <c r="K116" s="2">
        <f>SUM('石巻第１:石巻第２'!K116)</f>
        <v>0</v>
      </c>
      <c r="L116" s="2">
        <f>SUM('石巻第１:石巻第２'!L116)</f>
        <v>0</v>
      </c>
      <c r="M116" s="2">
        <f>SUM('石巻第１:石巻第２'!M116)</f>
        <v>0</v>
      </c>
      <c r="N116" s="2">
        <f>SUM('石巻第１:石巻第２'!N116)</f>
        <v>3815.649</v>
      </c>
      <c r="O116" s="2">
        <f>SUM('石巻第１:石巻第２'!O116)</f>
        <v>5034.125</v>
      </c>
      <c r="P116" s="8">
        <f>SUM('石巻第１:石巻第２'!P116)</f>
        <v>14901.57</v>
      </c>
    </row>
    <row r="117" spans="1:16" ht="18.75">
      <c r="A117" s="48"/>
      <c r="B117" s="471" t="s">
        <v>72</v>
      </c>
      <c r="C117" s="57" t="s">
        <v>16</v>
      </c>
      <c r="D117" s="1">
        <f>SUM('石巻第１:石巻第２'!D117)</f>
        <v>8.425</v>
      </c>
      <c r="E117" s="1">
        <f>SUM('石巻第１:石巻第２'!E117)</f>
        <v>7.648</v>
      </c>
      <c r="F117" s="1">
        <f>SUM('石巻第１:石巻第２'!F117)</f>
        <v>0</v>
      </c>
      <c r="G117" s="1">
        <f>SUM('石巻第１:石巻第２'!G117)</f>
        <v>0</v>
      </c>
      <c r="H117" s="1">
        <f>SUM('石巻第１:石巻第２'!H117)</f>
        <v>0</v>
      </c>
      <c r="I117" s="1">
        <f>SUM('石巻第１:石巻第２'!I117)</f>
        <v>0</v>
      </c>
      <c r="J117" s="1">
        <f>SUM('石巻第１:石巻第２'!J117)</f>
        <v>0</v>
      </c>
      <c r="K117" s="1">
        <f>SUM('石巻第１:石巻第２'!K117)</f>
        <v>0</v>
      </c>
      <c r="L117" s="1">
        <f>SUM('石巻第１:石巻第２'!L117)</f>
        <v>0.135</v>
      </c>
      <c r="M117" s="1">
        <f>SUM('石巻第１:石巻第２'!M117)</f>
        <v>0.6371</v>
      </c>
      <c r="N117" s="1">
        <f>SUM('石巻第１:石巻第２'!N117)</f>
        <v>0.58</v>
      </c>
      <c r="O117" s="1">
        <f>SUM('石巻第１:石巻第２'!O117)</f>
        <v>1.0903</v>
      </c>
      <c r="P117" s="7">
        <f>SUM('石巻第１:石巻第２'!P117)</f>
        <v>18.5154</v>
      </c>
    </row>
    <row r="118" spans="1:16" ht="18.75">
      <c r="A118" s="48"/>
      <c r="B118" s="472"/>
      <c r="C118" s="50" t="s">
        <v>18</v>
      </c>
      <c r="D118" s="2">
        <f>SUM('石巻第１:石巻第２'!D118)</f>
        <v>4421.782</v>
      </c>
      <c r="E118" s="2">
        <f>SUM('石巻第１:石巻第２'!E118)</f>
        <v>4483.609</v>
      </c>
      <c r="F118" s="2">
        <f>SUM('石巻第１:石巻第２'!F118)</f>
        <v>0</v>
      </c>
      <c r="G118" s="2">
        <f>SUM('石巻第１:石巻第２'!G118)</f>
        <v>0</v>
      </c>
      <c r="H118" s="2">
        <f>SUM('石巻第１:石巻第２'!H118)</f>
        <v>0</v>
      </c>
      <c r="I118" s="2">
        <f>SUM('石巻第１:石巻第２'!I118)</f>
        <v>0</v>
      </c>
      <c r="J118" s="2">
        <f>SUM('石巻第１:石巻第２'!J118)</f>
        <v>0</v>
      </c>
      <c r="K118" s="2">
        <f>SUM('石巻第１:石巻第２'!K118)</f>
        <v>0</v>
      </c>
      <c r="L118" s="2">
        <f>SUM('石巻第１:石巻第２'!L118)</f>
        <v>113.664</v>
      </c>
      <c r="M118" s="2">
        <f>SUM('石巻第１:石巻第２'!M118)</f>
        <v>484.59</v>
      </c>
      <c r="N118" s="2">
        <f>SUM('石巻第１:石巻第２'!N118)</f>
        <v>393.239</v>
      </c>
      <c r="O118" s="2">
        <f>SUM('石巻第１:石巻第２'!O118)</f>
        <v>841.459</v>
      </c>
      <c r="P118" s="8">
        <f>SUM('石巻第１:石巻第２'!P118)</f>
        <v>10738.343</v>
      </c>
    </row>
    <row r="119" spans="1:16" ht="18.75">
      <c r="A119" s="48" t="s">
        <v>23</v>
      </c>
      <c r="B119" s="471" t="s">
        <v>139</v>
      </c>
      <c r="C119" s="57" t="s">
        <v>16</v>
      </c>
      <c r="D119" s="1">
        <f>SUM('石巻第１:石巻第２'!D119)</f>
        <v>4.879</v>
      </c>
      <c r="E119" s="1">
        <f>SUM('石巻第１:石巻第２'!E119)</f>
        <v>5.608</v>
      </c>
      <c r="F119" s="1">
        <f>SUM('石巻第１:石巻第２'!F119)</f>
        <v>0</v>
      </c>
      <c r="G119" s="1">
        <f>SUM('石巻第１:石巻第２'!G119)</f>
        <v>0</v>
      </c>
      <c r="H119" s="1">
        <f>SUM('石巻第１:石巻第２'!H119)</f>
        <v>0</v>
      </c>
      <c r="I119" s="1">
        <f>SUM('石巻第１:石巻第２'!I119)</f>
        <v>0</v>
      </c>
      <c r="J119" s="1">
        <f>SUM('石巻第１:石巻第２'!J119)</f>
        <v>0.0802</v>
      </c>
      <c r="K119" s="1">
        <f>SUM('石巻第１:石巻第２'!K119)</f>
        <v>0.0412</v>
      </c>
      <c r="L119" s="1">
        <f>SUM('石巻第１:石巻第２'!L119)</f>
        <v>0.1306</v>
      </c>
      <c r="M119" s="1">
        <f>SUM('石巻第１:石巻第２'!M119)</f>
        <v>0.463</v>
      </c>
      <c r="N119" s="1">
        <f>SUM('石巻第１:石巻第２'!N119)</f>
        <v>1.3851</v>
      </c>
      <c r="O119" s="1">
        <f>SUM('石巻第１:石巻第２'!O119)</f>
        <v>1.5386</v>
      </c>
      <c r="P119" s="7">
        <f>SUM('石巻第１:石巻第２'!P119)</f>
        <v>14.125699999999997</v>
      </c>
    </row>
    <row r="120" spans="1:16" ht="18.75">
      <c r="A120" s="52"/>
      <c r="B120" s="472"/>
      <c r="C120" s="50" t="s">
        <v>18</v>
      </c>
      <c r="D120" s="2">
        <f>SUM('石巻第１:石巻第２'!D120)</f>
        <v>10988.768</v>
      </c>
      <c r="E120" s="2">
        <f>SUM('石巻第１:石巻第２'!E120)</f>
        <v>8990.883</v>
      </c>
      <c r="F120" s="2">
        <f>SUM('石巻第１:石巻第２'!F120)</f>
        <v>0</v>
      </c>
      <c r="G120" s="2">
        <f>SUM('石巻第１:石巻第２'!G120)</f>
        <v>0</v>
      </c>
      <c r="H120" s="2">
        <f>SUM('石巻第１:石巻第２'!H120)</f>
        <v>0</v>
      </c>
      <c r="I120" s="2">
        <f>SUM('石巻第１:石巻第２'!I120)</f>
        <v>0</v>
      </c>
      <c r="J120" s="2">
        <f>SUM('石巻第１:石巻第２'!J120)</f>
        <v>602.595</v>
      </c>
      <c r="K120" s="2">
        <f>SUM('石巻第１:石巻第２'!K120)</f>
        <v>129.864</v>
      </c>
      <c r="L120" s="2">
        <f>SUM('石巻第１:石巻第２'!L120)</f>
        <v>50.003</v>
      </c>
      <c r="M120" s="2">
        <f>SUM('石巻第１:石巻第２'!M120)</f>
        <v>180.458</v>
      </c>
      <c r="N120" s="2">
        <f>SUM('石巻第１:石巻第２'!N120)</f>
        <v>7059.308</v>
      </c>
      <c r="O120" s="2">
        <f>SUM('石巻第１:石巻第２'!O120)</f>
        <v>8731.885</v>
      </c>
      <c r="P120" s="8">
        <f>SUM('石巻第１:石巻第２'!P120)</f>
        <v>36733.764</v>
      </c>
    </row>
    <row r="121" spans="1:16" ht="18.75">
      <c r="A121" s="52"/>
      <c r="B121" s="49" t="s">
        <v>20</v>
      </c>
      <c r="C121" s="57" t="s">
        <v>16</v>
      </c>
      <c r="D121" s="1">
        <f>SUM('石巻第１:石巻第２'!D121)</f>
        <v>0.366</v>
      </c>
      <c r="E121" s="1">
        <f>SUM('石巻第１:石巻第２'!E121)</f>
        <v>0.214</v>
      </c>
      <c r="F121" s="1">
        <f>SUM('石巻第１:石巻第２'!F121)</f>
        <v>0</v>
      </c>
      <c r="G121" s="1">
        <f>SUM('石巻第１:石巻第２'!G121)</f>
        <v>0</v>
      </c>
      <c r="H121" s="1">
        <f>SUM('石巻第１:石巻第２'!H121)</f>
        <v>0</v>
      </c>
      <c r="I121" s="1">
        <f>SUM('石巻第１:石巻第２'!I121)</f>
        <v>0</v>
      </c>
      <c r="J121" s="1">
        <f>SUM('石巻第１:石巻第２'!J121)</f>
        <v>0.0316</v>
      </c>
      <c r="K121" s="1">
        <f>SUM('石巻第１:石巻第２'!K121)</f>
        <v>0.1032</v>
      </c>
      <c r="L121" s="1">
        <f>SUM('石巻第１:石巻第２'!L121)</f>
        <v>0.066</v>
      </c>
      <c r="M121" s="1">
        <f>SUM('石巻第１:石巻第２'!M121)</f>
        <v>0.105</v>
      </c>
      <c r="N121" s="1">
        <f>SUM('石巻第１:石巻第２'!N121)</f>
        <v>0.1238</v>
      </c>
      <c r="O121" s="1">
        <f>SUM('石巻第１:石巻第２'!O121)</f>
        <v>0.0689</v>
      </c>
      <c r="P121" s="7">
        <f>SUM('石巻第１:石巻第２'!P121)</f>
        <v>1.0784999999999998</v>
      </c>
    </row>
    <row r="122" spans="1:16" ht="18.75">
      <c r="A122" s="52"/>
      <c r="B122" s="50" t="s">
        <v>73</v>
      </c>
      <c r="C122" s="50" t="s">
        <v>18</v>
      </c>
      <c r="D122" s="2">
        <f>SUM('石巻第１:石巻第２'!D122)</f>
        <v>1652.955</v>
      </c>
      <c r="E122" s="2">
        <f>SUM('石巻第１:石巻第２'!E122)</f>
        <v>1275.537</v>
      </c>
      <c r="F122" s="2">
        <f>SUM('石巻第１:石巻第２'!F122)</f>
        <v>0</v>
      </c>
      <c r="G122" s="2">
        <f>SUM('石巻第１:石巻第２'!G122)</f>
        <v>0</v>
      </c>
      <c r="H122" s="2">
        <f>SUM('石巻第１:石巻第２'!H122)</f>
        <v>0</v>
      </c>
      <c r="I122" s="2">
        <f>SUM('石巻第１:石巻第２'!I122)</f>
        <v>0</v>
      </c>
      <c r="J122" s="2">
        <f>SUM('石巻第１:石巻第２'!J122)</f>
        <v>419.79</v>
      </c>
      <c r="K122" s="2">
        <f>SUM('石巻第１:石巻第２'!K122)</f>
        <v>1603.875</v>
      </c>
      <c r="L122" s="2">
        <f>SUM('石巻第１:石巻第２'!L122)</f>
        <v>1208.55</v>
      </c>
      <c r="M122" s="2">
        <f>SUM('石巻第１:石巻第２'!M122)</f>
        <v>856.275</v>
      </c>
      <c r="N122" s="2">
        <f>SUM('石巻第１:石巻第２'!N122)</f>
        <v>856.8</v>
      </c>
      <c r="O122" s="2">
        <f>SUM('石巻第１:石巻第２'!O122)</f>
        <v>1225.194</v>
      </c>
      <c r="P122" s="8">
        <f>SUM('石巻第１:石巻第２'!P122)</f>
        <v>9098.976</v>
      </c>
    </row>
    <row r="123" spans="1:16" ht="18.75">
      <c r="A123" s="52"/>
      <c r="B123" s="469" t="s">
        <v>101</v>
      </c>
      <c r="C123" s="57" t="s">
        <v>16</v>
      </c>
      <c r="D123" s="1">
        <f aca="true" t="shared" si="14" ref="D123:O124">+D101+D103+D105+D107+D109+D111+D113+D115+D117+D119+D121</f>
        <v>1511.031</v>
      </c>
      <c r="E123" s="1">
        <f t="shared" si="14"/>
        <v>607.7830000000001</v>
      </c>
      <c r="F123" s="1">
        <f t="shared" si="14"/>
        <v>0</v>
      </c>
      <c r="G123" s="1">
        <f t="shared" si="14"/>
        <v>0</v>
      </c>
      <c r="H123" s="1">
        <f t="shared" si="14"/>
        <v>0</v>
      </c>
      <c r="I123" s="1">
        <f t="shared" si="14"/>
        <v>0</v>
      </c>
      <c r="J123" s="1">
        <f t="shared" si="14"/>
        <v>16.2162</v>
      </c>
      <c r="K123" s="1">
        <f t="shared" si="14"/>
        <v>73.793</v>
      </c>
      <c r="L123" s="1">
        <f t="shared" si="14"/>
        <v>1213.9096</v>
      </c>
      <c r="M123" s="1">
        <f t="shared" si="14"/>
        <v>1647.5154999999997</v>
      </c>
      <c r="N123" s="1">
        <f t="shared" si="14"/>
        <v>1043.0036000000005</v>
      </c>
      <c r="O123" s="1">
        <f t="shared" si="14"/>
        <v>1419.2522000000004</v>
      </c>
      <c r="P123" s="7">
        <f>SUM(D123:O123)</f>
        <v>7532.504100000002</v>
      </c>
    </row>
    <row r="124" spans="1:16" ht="18.75">
      <c r="A124" s="51"/>
      <c r="B124" s="470"/>
      <c r="C124" s="50" t="s">
        <v>18</v>
      </c>
      <c r="D124" s="2">
        <f t="shared" si="14"/>
        <v>412834.355</v>
      </c>
      <c r="E124" s="2">
        <f t="shared" si="14"/>
        <v>211191.193</v>
      </c>
      <c r="F124" s="2">
        <f t="shared" si="14"/>
        <v>0</v>
      </c>
      <c r="G124" s="2">
        <f t="shared" si="14"/>
        <v>0</v>
      </c>
      <c r="H124" s="2">
        <f t="shared" si="14"/>
        <v>0</v>
      </c>
      <c r="I124" s="2">
        <f t="shared" si="14"/>
        <v>0</v>
      </c>
      <c r="J124" s="2">
        <f t="shared" si="14"/>
        <v>6577.292</v>
      </c>
      <c r="K124" s="2">
        <f t="shared" si="14"/>
        <v>29066.095000000005</v>
      </c>
      <c r="L124" s="2">
        <f t="shared" si="14"/>
        <v>177971.601</v>
      </c>
      <c r="M124" s="2">
        <f t="shared" si="14"/>
        <v>255521.664</v>
      </c>
      <c r="N124" s="2">
        <f t="shared" si="14"/>
        <v>195904.53699999998</v>
      </c>
      <c r="O124" s="2">
        <f t="shared" si="14"/>
        <v>323900.41099999996</v>
      </c>
      <c r="P124" s="8">
        <f>SUM(D124:O124)</f>
        <v>1612967.148</v>
      </c>
    </row>
    <row r="125" spans="1:16" ht="18.75">
      <c r="A125" s="47" t="s">
        <v>0</v>
      </c>
      <c r="B125" s="471" t="s">
        <v>74</v>
      </c>
      <c r="C125" s="57" t="s">
        <v>16</v>
      </c>
      <c r="D125" s="1">
        <f>SUM('石巻第１:石巻第２'!D125)</f>
        <v>0</v>
      </c>
      <c r="E125" s="1">
        <f>SUM('石巻第１:石巻第２'!E125)</f>
        <v>0</v>
      </c>
      <c r="F125" s="1">
        <f>SUM('石巻第１:石巻第２'!F125)</f>
        <v>0</v>
      </c>
      <c r="G125" s="1">
        <f>SUM('石巻第１:石巻第２'!G125)</f>
        <v>0</v>
      </c>
      <c r="H125" s="1">
        <f>SUM('石巻第１:石巻第２'!H125)</f>
        <v>0</v>
      </c>
      <c r="I125" s="1">
        <f>SUM('石巻第１:石巻第２'!I125)</f>
        <v>0</v>
      </c>
      <c r="J125" s="1">
        <f>SUM('石巻第１:石巻第２'!J125)</f>
        <v>0</v>
      </c>
      <c r="K125" s="1">
        <f>SUM('石巻第１:石巻第２'!K125)</f>
        <v>0</v>
      </c>
      <c r="L125" s="1">
        <f>SUM('石巻第１:石巻第２'!L125)</f>
        <v>0</v>
      </c>
      <c r="M125" s="1">
        <f>SUM('石巻第１:石巻第２'!M125)</f>
        <v>0</v>
      </c>
      <c r="N125" s="1">
        <f>SUM('石巻第１:石巻第２'!N125)</f>
        <v>0</v>
      </c>
      <c r="O125" s="1">
        <f>SUM('石巻第１:石巻第２'!O125)</f>
        <v>0</v>
      </c>
      <c r="P125" s="7">
        <f>SUM('石巻第１:石巻第２'!P125)</f>
        <v>0</v>
      </c>
    </row>
    <row r="126" spans="1:16" ht="18.75">
      <c r="A126" s="47" t="s">
        <v>0</v>
      </c>
      <c r="B126" s="472"/>
      <c r="C126" s="50" t="s">
        <v>18</v>
      </c>
      <c r="D126" s="2">
        <f>SUM('石巻第１:石巻第２'!D126)</f>
        <v>0</v>
      </c>
      <c r="E126" s="2">
        <f>SUM('石巻第１:石巻第２'!E126)</f>
        <v>0</v>
      </c>
      <c r="F126" s="2">
        <f>SUM('石巻第１:石巻第２'!F126)</f>
        <v>0</v>
      </c>
      <c r="G126" s="2">
        <f>SUM('石巻第１:石巻第２'!G126)</f>
        <v>0</v>
      </c>
      <c r="H126" s="2">
        <f>SUM('石巻第１:石巻第２'!H126)</f>
        <v>0</v>
      </c>
      <c r="I126" s="2">
        <f>SUM('石巻第１:石巻第２'!I126)</f>
        <v>0</v>
      </c>
      <c r="J126" s="2">
        <f>SUM('石巻第１:石巻第２'!J126)</f>
        <v>0</v>
      </c>
      <c r="K126" s="2">
        <f>SUM('石巻第１:石巻第２'!K126)</f>
        <v>0</v>
      </c>
      <c r="L126" s="2">
        <f>SUM('石巻第１:石巻第２'!L126)</f>
        <v>0</v>
      </c>
      <c r="M126" s="2">
        <f>SUM('石巻第１:石巻第２'!M126)</f>
        <v>0</v>
      </c>
      <c r="N126" s="2">
        <f>SUM('石巻第１:石巻第２'!N126)</f>
        <v>0</v>
      </c>
      <c r="O126" s="2">
        <f>SUM('石巻第１:石巻第２'!O126)</f>
        <v>0</v>
      </c>
      <c r="P126" s="8">
        <f>SUM('石巻第１:石巻第２'!P126)</f>
        <v>0</v>
      </c>
    </row>
    <row r="127" spans="1:16" ht="18.75">
      <c r="A127" s="48" t="s">
        <v>75</v>
      </c>
      <c r="B127" s="471" t="s">
        <v>76</v>
      </c>
      <c r="C127" s="57" t="s">
        <v>16</v>
      </c>
      <c r="D127" s="1">
        <f>SUM('石巻第１:石巻第２'!D127)</f>
        <v>0</v>
      </c>
      <c r="E127" s="1">
        <f>SUM('石巻第１:石巻第２'!E127)</f>
        <v>0</v>
      </c>
      <c r="F127" s="1">
        <f>SUM('石巻第１:石巻第２'!F127)</f>
        <v>0</v>
      </c>
      <c r="G127" s="1">
        <f>SUM('石巻第１:石巻第２'!G127)</f>
        <v>0</v>
      </c>
      <c r="H127" s="1">
        <f>SUM('石巻第１:石巻第２'!H127)</f>
        <v>0</v>
      </c>
      <c r="I127" s="1">
        <f>SUM('石巻第１:石巻第２'!I127)</f>
        <v>0</v>
      </c>
      <c r="J127" s="1">
        <f>SUM('石巻第１:石巻第２'!J127)</f>
        <v>0</v>
      </c>
      <c r="K127" s="1">
        <f>SUM('石巻第１:石巻第２'!K127)</f>
        <v>0</v>
      </c>
      <c r="L127" s="1">
        <f>SUM('石巻第１:石巻第２'!L127)</f>
        <v>0</v>
      </c>
      <c r="M127" s="1">
        <f>SUM('石巻第１:石巻第２'!M127)</f>
        <v>0</v>
      </c>
      <c r="N127" s="1">
        <f>SUM('石巻第１:石巻第２'!N127)</f>
        <v>0</v>
      </c>
      <c r="O127" s="1">
        <f>SUM('石巻第１:石巻第２'!O127)</f>
        <v>0</v>
      </c>
      <c r="P127" s="7">
        <f>SUM('石巻第１:石巻第２'!P127)</f>
        <v>0</v>
      </c>
    </row>
    <row r="128" spans="1:16" ht="18.75">
      <c r="A128" s="48"/>
      <c r="B128" s="472"/>
      <c r="C128" s="50" t="s">
        <v>18</v>
      </c>
      <c r="D128" s="2">
        <f>SUM('石巻第１:石巻第２'!D128)</f>
        <v>0</v>
      </c>
      <c r="E128" s="2">
        <f>SUM('石巻第１:石巻第２'!E128)</f>
        <v>0</v>
      </c>
      <c r="F128" s="2">
        <f>SUM('石巻第１:石巻第２'!F128)</f>
        <v>0</v>
      </c>
      <c r="G128" s="2">
        <f>SUM('石巻第１:石巻第２'!G128)</f>
        <v>0</v>
      </c>
      <c r="H128" s="2">
        <f>SUM('石巻第１:石巻第２'!H128)</f>
        <v>0</v>
      </c>
      <c r="I128" s="2">
        <f>SUM('石巻第１:石巻第２'!I128)</f>
        <v>0</v>
      </c>
      <c r="J128" s="2">
        <f>SUM('石巻第１:石巻第２'!J128)</f>
        <v>0</v>
      </c>
      <c r="K128" s="2">
        <f>SUM('石巻第１:石巻第２'!K128)</f>
        <v>0</v>
      </c>
      <c r="L128" s="2">
        <f>SUM('石巻第１:石巻第２'!L128)</f>
        <v>0</v>
      </c>
      <c r="M128" s="2">
        <f>SUM('石巻第１:石巻第２'!M128)</f>
        <v>0</v>
      </c>
      <c r="N128" s="2">
        <f>SUM('石巻第１:石巻第２'!N128)</f>
        <v>0</v>
      </c>
      <c r="O128" s="2">
        <f>SUM('石巻第１:石巻第２'!O128)</f>
        <v>0</v>
      </c>
      <c r="P128" s="8">
        <f>SUM('石巻第１:石巻第２'!P128)</f>
        <v>0</v>
      </c>
    </row>
    <row r="129" spans="1:16" ht="18.75">
      <c r="A129" s="48" t="s">
        <v>77</v>
      </c>
      <c r="B129" s="49" t="s">
        <v>20</v>
      </c>
      <c r="C129" s="49" t="s">
        <v>16</v>
      </c>
      <c r="D129" s="3">
        <f>SUM('石巻第１:石巻第２'!D129)</f>
        <v>6.756</v>
      </c>
      <c r="E129" s="3">
        <f>SUM('石巻第１:石巻第２'!E129)</f>
        <v>11.596</v>
      </c>
      <c r="F129" s="3">
        <f>SUM('石巻第１:石巻第２'!F129)</f>
        <v>0</v>
      </c>
      <c r="G129" s="3">
        <f>SUM('石巻第１:石巻第２'!G129)</f>
        <v>0</v>
      </c>
      <c r="H129" s="3">
        <f>SUM('石巻第１:石巻第２'!H129)</f>
        <v>0</v>
      </c>
      <c r="I129" s="3">
        <f>SUM('石巻第１:石巻第２'!I129)</f>
        <v>0</v>
      </c>
      <c r="J129" s="3">
        <f>SUM('石巻第１:石巻第２'!J129)</f>
        <v>0</v>
      </c>
      <c r="K129" s="3">
        <f>SUM('石巻第１:石巻第２'!K129)</f>
        <v>0</v>
      </c>
      <c r="L129" s="3">
        <f>SUM('石巻第１:石巻第２'!L129)</f>
        <v>0</v>
      </c>
      <c r="M129" s="3">
        <f>SUM('石巻第１:石巻第２'!M129)</f>
        <v>0</v>
      </c>
      <c r="N129" s="3">
        <f>SUM('石巻第１:石巻第２'!N129)</f>
        <v>0.03</v>
      </c>
      <c r="O129" s="3">
        <f>SUM('石巻第１:石巻第２'!O129)</f>
        <v>0.143</v>
      </c>
      <c r="P129" s="12">
        <f>SUM('石巻第１:石巻第２'!P129)</f>
        <v>18.525000000000002</v>
      </c>
    </row>
    <row r="130" spans="1:16" ht="18.75">
      <c r="A130" s="48"/>
      <c r="B130" s="49" t="s">
        <v>140</v>
      </c>
      <c r="C130" s="57" t="s">
        <v>79</v>
      </c>
      <c r="D130" s="1">
        <f>SUM('石巻第１:石巻第２'!D130)</f>
        <v>0</v>
      </c>
      <c r="E130" s="1">
        <f>SUM('石巻第１:石巻第２'!E130)</f>
        <v>0</v>
      </c>
      <c r="F130" s="1">
        <f>SUM('石巻第１:石巻第２'!F130)</f>
        <v>0</v>
      </c>
      <c r="G130" s="1">
        <f>SUM('石巻第１:石巻第２'!G130)</f>
        <v>0</v>
      </c>
      <c r="H130" s="1">
        <f>SUM('石巻第１:石巻第２'!H130)</f>
        <v>0</v>
      </c>
      <c r="I130" s="1">
        <f>SUM('石巻第１:石巻第２'!I130)</f>
        <v>0</v>
      </c>
      <c r="J130" s="1">
        <f>SUM('石巻第１:石巻第２'!J130)</f>
        <v>0</v>
      </c>
      <c r="K130" s="1">
        <f>SUM('石巻第１:石巻第２'!K130)</f>
        <v>0</v>
      </c>
      <c r="L130" s="1">
        <f>SUM('石巻第１:石巻第２'!L130)</f>
        <v>0</v>
      </c>
      <c r="M130" s="1">
        <f>SUM('石巻第１:石巻第２'!M130)</f>
        <v>0</v>
      </c>
      <c r="N130" s="1">
        <f>SUM('石巻第１:石巻第２'!N130)</f>
        <v>0</v>
      </c>
      <c r="O130" s="1">
        <f>SUM('石巻第１:石巻第２'!O130)</f>
        <v>0</v>
      </c>
      <c r="P130" s="7">
        <f>SUM('石巻第１:石巻第２'!P130)</f>
        <v>0</v>
      </c>
    </row>
    <row r="131" spans="1:16" ht="18.75">
      <c r="A131" s="48" t="s">
        <v>23</v>
      </c>
      <c r="B131" s="2"/>
      <c r="C131" s="50" t="s">
        <v>18</v>
      </c>
      <c r="D131" s="2">
        <f>SUM('石巻第１:石巻第２'!D131)</f>
        <v>3048.223</v>
      </c>
      <c r="E131" s="2">
        <f>SUM('石巻第１:石巻第２'!E131)</f>
        <v>5635.41</v>
      </c>
      <c r="F131" s="2">
        <f>SUM('石巻第１:石巻第２'!F131)</f>
        <v>0</v>
      </c>
      <c r="G131" s="2">
        <f>SUM('石巻第１:石巻第２'!G131)</f>
        <v>0</v>
      </c>
      <c r="H131" s="2">
        <f>SUM('石巻第１:石巻第２'!H131)</f>
        <v>0</v>
      </c>
      <c r="I131" s="2">
        <f>SUM('石巻第１:石巻第２'!I131)</f>
        <v>0</v>
      </c>
      <c r="J131" s="2">
        <f>SUM('石巻第１:石巻第２'!J131)</f>
        <v>0</v>
      </c>
      <c r="K131" s="2">
        <f>SUM('石巻第１:石巻第２'!K131)</f>
        <v>0</v>
      </c>
      <c r="L131" s="2">
        <f>SUM('石巻第１:石巻第２'!L131)</f>
        <v>0</v>
      </c>
      <c r="M131" s="2">
        <f>SUM('石巻第１:石巻第２'!M131)</f>
        <v>0</v>
      </c>
      <c r="N131" s="2">
        <f>SUM('石巻第１:石巻第２'!N131)</f>
        <v>5.04</v>
      </c>
      <c r="O131" s="2">
        <f>SUM('石巻第１:石巻第２'!O131)</f>
        <v>26.04</v>
      </c>
      <c r="P131" s="8">
        <f>SUM('石巻第１:石巻第２'!P131)</f>
        <v>8714.713000000002</v>
      </c>
    </row>
    <row r="132" spans="1:16" ht="18.75">
      <c r="A132" s="48"/>
      <c r="B132" s="58" t="s">
        <v>0</v>
      </c>
      <c r="C132" s="49" t="s">
        <v>16</v>
      </c>
      <c r="D132" s="3">
        <f aca="true" t="shared" si="15" ref="D132:O132">+D125+D127+D129</f>
        <v>6.756</v>
      </c>
      <c r="E132" s="3">
        <f t="shared" si="15"/>
        <v>11.596</v>
      </c>
      <c r="F132" s="3">
        <f t="shared" si="15"/>
        <v>0</v>
      </c>
      <c r="G132" s="3">
        <f t="shared" si="15"/>
        <v>0</v>
      </c>
      <c r="H132" s="3">
        <f t="shared" si="15"/>
        <v>0</v>
      </c>
      <c r="I132" s="3">
        <f t="shared" si="15"/>
        <v>0</v>
      </c>
      <c r="J132" s="3">
        <f t="shared" si="15"/>
        <v>0</v>
      </c>
      <c r="K132" s="3">
        <f t="shared" si="15"/>
        <v>0</v>
      </c>
      <c r="L132" s="3">
        <f t="shared" si="15"/>
        <v>0</v>
      </c>
      <c r="M132" s="3">
        <f t="shared" si="15"/>
        <v>0</v>
      </c>
      <c r="N132" s="3">
        <f t="shared" si="15"/>
        <v>0.03</v>
      </c>
      <c r="O132" s="3">
        <f t="shared" si="15"/>
        <v>0.143</v>
      </c>
      <c r="P132" s="12">
        <f aca="true" t="shared" si="16" ref="P132:P137">SUM(D132:O132)</f>
        <v>18.525000000000002</v>
      </c>
    </row>
    <row r="133" spans="1:16" ht="18.75">
      <c r="A133" s="52"/>
      <c r="B133" s="59" t="s">
        <v>141</v>
      </c>
      <c r="C133" s="57" t="s">
        <v>79</v>
      </c>
      <c r="D133" s="1">
        <f>D130</f>
        <v>0</v>
      </c>
      <c r="E133" s="1">
        <f aca="true" t="shared" si="17" ref="E133:O133">E130</f>
        <v>0</v>
      </c>
      <c r="F133" s="1">
        <f t="shared" si="17"/>
        <v>0</v>
      </c>
      <c r="G133" s="1">
        <f t="shared" si="17"/>
        <v>0</v>
      </c>
      <c r="H133" s="1">
        <f t="shared" si="17"/>
        <v>0</v>
      </c>
      <c r="I133" s="1">
        <f t="shared" si="17"/>
        <v>0</v>
      </c>
      <c r="J133" s="1">
        <f t="shared" si="17"/>
        <v>0</v>
      </c>
      <c r="K133" s="1">
        <f t="shared" si="17"/>
        <v>0</v>
      </c>
      <c r="L133" s="1">
        <f t="shared" si="17"/>
        <v>0</v>
      </c>
      <c r="M133" s="1">
        <f t="shared" si="17"/>
        <v>0</v>
      </c>
      <c r="N133" s="1">
        <f t="shared" si="17"/>
        <v>0</v>
      </c>
      <c r="O133" s="1">
        <f t="shared" si="17"/>
        <v>0</v>
      </c>
      <c r="P133" s="7">
        <f t="shared" si="16"/>
        <v>0</v>
      </c>
    </row>
    <row r="134" spans="1:16" ht="18.75">
      <c r="A134" s="51"/>
      <c r="B134" s="2"/>
      <c r="C134" s="50" t="s">
        <v>18</v>
      </c>
      <c r="D134" s="2">
        <f aca="true" t="shared" si="18" ref="D134:O134">+D126+D128+D131</f>
        <v>3048.223</v>
      </c>
      <c r="E134" s="2">
        <f t="shared" si="18"/>
        <v>5635.41</v>
      </c>
      <c r="F134" s="2">
        <f t="shared" si="18"/>
        <v>0</v>
      </c>
      <c r="G134" s="2">
        <f t="shared" si="18"/>
        <v>0</v>
      </c>
      <c r="H134" s="2">
        <f t="shared" si="18"/>
        <v>0</v>
      </c>
      <c r="I134" s="2">
        <f t="shared" si="18"/>
        <v>0</v>
      </c>
      <c r="J134" s="2">
        <f t="shared" si="18"/>
        <v>0</v>
      </c>
      <c r="K134" s="2">
        <f t="shared" si="18"/>
        <v>0</v>
      </c>
      <c r="L134" s="2">
        <f t="shared" si="18"/>
        <v>0</v>
      </c>
      <c r="M134" s="2">
        <f t="shared" si="18"/>
        <v>0</v>
      </c>
      <c r="N134" s="2">
        <f t="shared" si="18"/>
        <v>5.04</v>
      </c>
      <c r="O134" s="2">
        <f t="shared" si="18"/>
        <v>26.04</v>
      </c>
      <c r="P134" s="8">
        <f t="shared" si="16"/>
        <v>8714.713000000002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>D132+D123+D99</f>
        <v>4698.447999999999</v>
      </c>
      <c r="E135" s="220">
        <f>E132+E123+E99</f>
        <v>4558.279</v>
      </c>
      <c r="F135" s="220">
        <f>F132+F123+F99</f>
        <v>0</v>
      </c>
      <c r="G135" s="220">
        <f>G132+G123+G99</f>
        <v>0</v>
      </c>
      <c r="H135" s="220">
        <f aca="true" t="shared" si="19" ref="H135:N135">H99+H123+H132</f>
        <v>0</v>
      </c>
      <c r="I135" s="220">
        <f t="shared" si="19"/>
        <v>0</v>
      </c>
      <c r="J135" s="220">
        <f t="shared" si="19"/>
        <v>48.901</v>
      </c>
      <c r="K135" s="220">
        <f t="shared" si="19"/>
        <v>628.0235999999999</v>
      </c>
      <c r="L135" s="220">
        <f t="shared" si="19"/>
        <v>3815.0157000000004</v>
      </c>
      <c r="M135" s="220">
        <f t="shared" si="19"/>
        <v>5188.2696000000005</v>
      </c>
      <c r="N135" s="220">
        <f t="shared" si="19"/>
        <v>3817.8358000000007</v>
      </c>
      <c r="O135" s="220">
        <f>O132+O123+O99</f>
        <v>3937.3546000000006</v>
      </c>
      <c r="P135" s="221">
        <f t="shared" si="16"/>
        <v>26692.1273</v>
      </c>
    </row>
    <row r="136" spans="1:16" s="222" customFormat="1" ht="18.75">
      <c r="A136" s="217"/>
      <c r="B136" s="223" t="s">
        <v>142</v>
      </c>
      <c r="C136" s="224" t="s">
        <v>79</v>
      </c>
      <c r="D136" s="225">
        <f>D133</f>
        <v>0</v>
      </c>
      <c r="E136" s="225">
        <f aca="true" t="shared" si="20" ref="E136:O136">E133</f>
        <v>0</v>
      </c>
      <c r="F136" s="225">
        <f t="shared" si="20"/>
        <v>0</v>
      </c>
      <c r="G136" s="225">
        <f t="shared" si="20"/>
        <v>0</v>
      </c>
      <c r="H136" s="225">
        <f t="shared" si="20"/>
        <v>0</v>
      </c>
      <c r="I136" s="225">
        <f t="shared" si="20"/>
        <v>0</v>
      </c>
      <c r="J136" s="225">
        <f t="shared" si="20"/>
        <v>0</v>
      </c>
      <c r="K136" s="225">
        <f t="shared" si="20"/>
        <v>0</v>
      </c>
      <c r="L136" s="225">
        <f t="shared" si="20"/>
        <v>0</v>
      </c>
      <c r="M136" s="225">
        <f t="shared" si="20"/>
        <v>0</v>
      </c>
      <c r="N136" s="225">
        <f t="shared" si="20"/>
        <v>0</v>
      </c>
      <c r="O136" s="225">
        <f t="shared" si="20"/>
        <v>0</v>
      </c>
      <c r="P136" s="226">
        <f t="shared" si="16"/>
        <v>0</v>
      </c>
    </row>
    <row r="137" spans="1:16" s="222" customFormat="1" ht="19.5" thickBot="1">
      <c r="A137" s="227"/>
      <c r="B137" s="228"/>
      <c r="C137" s="229" t="s">
        <v>18</v>
      </c>
      <c r="D137" s="230">
        <f>D134+D124+D100</f>
        <v>829616.317</v>
      </c>
      <c r="E137" s="230">
        <f>E134+E124+E100</f>
        <v>643342.547</v>
      </c>
      <c r="F137" s="230">
        <f>F134+F124+F100</f>
        <v>0</v>
      </c>
      <c r="G137" s="230">
        <f>G134+G124+G100</f>
        <v>0</v>
      </c>
      <c r="H137" s="230">
        <f aca="true" t="shared" si="21" ref="H137:N137">H100+H124+H134</f>
        <v>0</v>
      </c>
      <c r="I137" s="230">
        <f t="shared" si="21"/>
        <v>0</v>
      </c>
      <c r="J137" s="230">
        <f t="shared" si="21"/>
        <v>28939.264999999996</v>
      </c>
      <c r="K137" s="230">
        <f t="shared" si="21"/>
        <v>125722.15499999998</v>
      </c>
      <c r="L137" s="230">
        <f t="shared" si="21"/>
        <v>513516.21700000006</v>
      </c>
      <c r="M137" s="230">
        <f t="shared" si="21"/>
        <v>811129.015</v>
      </c>
      <c r="N137" s="230">
        <f t="shared" si="21"/>
        <v>643738.0990000002</v>
      </c>
      <c r="O137" s="230">
        <f>O134+O124+O100</f>
        <v>566864.982</v>
      </c>
      <c r="P137" s="231">
        <f t="shared" si="16"/>
        <v>4162868.597</v>
      </c>
    </row>
    <row r="138" spans="15:16" ht="18.75">
      <c r="O138" s="484" t="s">
        <v>92</v>
      </c>
      <c r="P138" s="484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">
      <pane xSplit="3" ySplit="3" topLeftCell="D6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68" customWidth="1"/>
  </cols>
  <sheetData>
    <row r="1" ht="18.75">
      <c r="B1" s="38" t="s">
        <v>0</v>
      </c>
    </row>
    <row r="2" spans="1:16" ht="19.5" thickBot="1">
      <c r="A2" s="11"/>
      <c r="B2" s="41" t="s">
        <v>80</v>
      </c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01"/>
      <c r="E4" s="101"/>
      <c r="F4" s="106"/>
      <c r="G4" s="101"/>
      <c r="H4" s="126"/>
      <c r="I4" s="133"/>
      <c r="J4" s="101"/>
      <c r="K4" s="101"/>
      <c r="L4" s="101"/>
      <c r="M4" s="118"/>
      <c r="N4" s="118"/>
      <c r="O4" s="101"/>
      <c r="P4" s="7">
        <f>SUM(D4:O4)</f>
        <v>0</v>
      </c>
    </row>
    <row r="5" spans="1:16" ht="18.75">
      <c r="A5" s="47" t="s">
        <v>17</v>
      </c>
      <c r="B5" s="472"/>
      <c r="C5" s="50" t="s">
        <v>18</v>
      </c>
      <c r="D5" s="102"/>
      <c r="E5" s="102"/>
      <c r="F5" s="107"/>
      <c r="G5" s="102"/>
      <c r="H5" s="127"/>
      <c r="I5" s="35"/>
      <c r="J5" s="102"/>
      <c r="K5" s="102"/>
      <c r="L5" s="102"/>
      <c r="M5" s="119"/>
      <c r="N5" s="119"/>
      <c r="O5" s="102"/>
      <c r="P5" s="8">
        <f>SUM(D5:O5)</f>
        <v>0</v>
      </c>
    </row>
    <row r="6" spans="1:16" ht="18.75">
      <c r="A6" s="47" t="s">
        <v>19</v>
      </c>
      <c r="B6" s="49" t="s">
        <v>20</v>
      </c>
      <c r="C6" s="57" t="s">
        <v>16</v>
      </c>
      <c r="D6" s="101">
        <v>0.318</v>
      </c>
      <c r="E6" s="101">
        <v>0.461</v>
      </c>
      <c r="F6" s="106">
        <v>0.134</v>
      </c>
      <c r="G6" s="101">
        <v>0.088</v>
      </c>
      <c r="H6" s="128">
        <v>0.012</v>
      </c>
      <c r="I6" s="133">
        <v>0.214</v>
      </c>
      <c r="J6" s="101">
        <v>0.596</v>
      </c>
      <c r="K6" s="101">
        <v>23.6678</v>
      </c>
      <c r="L6" s="101">
        <v>17.6005</v>
      </c>
      <c r="M6" s="118">
        <v>21.0008</v>
      </c>
      <c r="N6" s="118">
        <v>27.0608</v>
      </c>
      <c r="O6" s="101">
        <v>0.056</v>
      </c>
      <c r="P6" s="7">
        <f aca="true" t="shared" si="0" ref="P6:P35">SUM(D6:O6)</f>
        <v>91.2089</v>
      </c>
    </row>
    <row r="7" spans="1:16" ht="18.75">
      <c r="A7" s="47" t="s">
        <v>21</v>
      </c>
      <c r="B7" s="50" t="s">
        <v>22</v>
      </c>
      <c r="C7" s="50" t="s">
        <v>18</v>
      </c>
      <c r="D7" s="102">
        <v>156.555</v>
      </c>
      <c r="E7" s="102">
        <v>220.87</v>
      </c>
      <c r="F7" s="107">
        <v>69.405</v>
      </c>
      <c r="G7" s="102">
        <v>46.935</v>
      </c>
      <c r="H7" s="127">
        <v>5.04</v>
      </c>
      <c r="I7" s="134">
        <v>122.85</v>
      </c>
      <c r="J7" s="102">
        <v>285.285</v>
      </c>
      <c r="K7" s="102">
        <v>1375.444</v>
      </c>
      <c r="L7" s="102">
        <v>792.566</v>
      </c>
      <c r="M7" s="119">
        <v>787.553</v>
      </c>
      <c r="N7" s="119">
        <v>1304.604</v>
      </c>
      <c r="O7" s="102">
        <v>27.93</v>
      </c>
      <c r="P7" s="8">
        <f t="shared" si="0"/>
        <v>5195.037</v>
      </c>
    </row>
    <row r="8" spans="1:16" ht="18.75">
      <c r="A8" s="47" t="s">
        <v>23</v>
      </c>
      <c r="B8" s="469" t="s">
        <v>158</v>
      </c>
      <c r="C8" s="57" t="s">
        <v>16</v>
      </c>
      <c r="D8" s="141">
        <v>0.318</v>
      </c>
      <c r="E8" s="141">
        <v>0.461</v>
      </c>
      <c r="F8" s="29">
        <v>0.134</v>
      </c>
      <c r="G8" s="105">
        <v>0.088</v>
      </c>
      <c r="H8" s="129">
        <v>0.012</v>
      </c>
      <c r="I8" s="426">
        <v>0.214</v>
      </c>
      <c r="J8" s="141">
        <v>0.596</v>
      </c>
      <c r="K8" s="141">
        <v>23.6678</v>
      </c>
      <c r="L8" s="141">
        <v>17.6005</v>
      </c>
      <c r="M8" s="162">
        <v>21.0008</v>
      </c>
      <c r="N8" s="162">
        <v>27.0608</v>
      </c>
      <c r="O8" s="141">
        <v>0.056</v>
      </c>
      <c r="P8" s="7">
        <f t="shared" si="0"/>
        <v>91.2089</v>
      </c>
    </row>
    <row r="9" spans="1:16" ht="18.75">
      <c r="A9" s="51"/>
      <c r="B9" s="470"/>
      <c r="C9" s="50" t="s">
        <v>18</v>
      </c>
      <c r="D9" s="123">
        <v>156.555</v>
      </c>
      <c r="E9" s="123">
        <v>220.87</v>
      </c>
      <c r="F9" s="146">
        <v>69.405</v>
      </c>
      <c r="G9" s="124">
        <v>46.935</v>
      </c>
      <c r="H9" s="130">
        <v>5.04</v>
      </c>
      <c r="I9" s="427">
        <v>122.85</v>
      </c>
      <c r="J9" s="123">
        <v>285.285</v>
      </c>
      <c r="K9" s="123">
        <v>1375.444</v>
      </c>
      <c r="L9" s="123">
        <v>792.566</v>
      </c>
      <c r="M9" s="163">
        <v>787.553</v>
      </c>
      <c r="N9" s="163">
        <v>1304.604</v>
      </c>
      <c r="O9" s="123">
        <v>27.93</v>
      </c>
      <c r="P9" s="8">
        <f t="shared" si="0"/>
        <v>5195.037</v>
      </c>
    </row>
    <row r="10" spans="1:16" ht="18.75">
      <c r="A10" s="465" t="s">
        <v>25</v>
      </c>
      <c r="B10" s="466"/>
      <c r="C10" s="57" t="s">
        <v>16</v>
      </c>
      <c r="D10" s="101"/>
      <c r="E10" s="101">
        <v>0.1486</v>
      </c>
      <c r="F10" s="106">
        <v>0.0538</v>
      </c>
      <c r="G10" s="101">
        <v>0.7952</v>
      </c>
      <c r="H10" s="128">
        <v>26.5725</v>
      </c>
      <c r="I10" s="133">
        <v>17.7087</v>
      </c>
      <c r="J10" s="101">
        <v>80.3022</v>
      </c>
      <c r="K10" s="101">
        <v>119.6639</v>
      </c>
      <c r="L10" s="101">
        <v>18.4917</v>
      </c>
      <c r="M10" s="118">
        <v>5.2718</v>
      </c>
      <c r="N10" s="118">
        <v>1.491</v>
      </c>
      <c r="O10" s="101">
        <v>0.0058</v>
      </c>
      <c r="P10" s="7">
        <f t="shared" si="0"/>
        <v>270.5052</v>
      </c>
    </row>
    <row r="11" spans="1:16" ht="18.75">
      <c r="A11" s="467"/>
      <c r="B11" s="468"/>
      <c r="C11" s="50" t="s">
        <v>18</v>
      </c>
      <c r="D11" s="102"/>
      <c r="E11" s="102">
        <v>31.442</v>
      </c>
      <c r="F11" s="107">
        <v>47.846</v>
      </c>
      <c r="G11" s="102">
        <v>57.722</v>
      </c>
      <c r="H11" s="127">
        <v>13386.735</v>
      </c>
      <c r="I11" s="34">
        <v>9497.247</v>
      </c>
      <c r="J11" s="102">
        <v>18519.926</v>
      </c>
      <c r="K11" s="102">
        <v>19400.234</v>
      </c>
      <c r="L11" s="102">
        <v>3796.1</v>
      </c>
      <c r="M11" s="119">
        <v>1800.185</v>
      </c>
      <c r="N11" s="137">
        <v>900.378</v>
      </c>
      <c r="O11" s="102">
        <v>0.609</v>
      </c>
      <c r="P11" s="8">
        <f t="shared" si="0"/>
        <v>67438.424</v>
      </c>
    </row>
    <row r="12" spans="1:16" ht="18.75">
      <c r="A12" s="52"/>
      <c r="B12" s="471" t="s">
        <v>26</v>
      </c>
      <c r="C12" s="57" t="s">
        <v>16</v>
      </c>
      <c r="D12" s="101">
        <v>6.867</v>
      </c>
      <c r="E12" s="101">
        <v>4.6055</v>
      </c>
      <c r="F12" s="106">
        <v>2.6118</v>
      </c>
      <c r="G12" s="101">
        <v>4.0558</v>
      </c>
      <c r="H12" s="128">
        <v>5.8945</v>
      </c>
      <c r="I12" s="135">
        <v>8.6739</v>
      </c>
      <c r="J12" s="101">
        <v>6.0294</v>
      </c>
      <c r="K12" s="101">
        <v>5.9404</v>
      </c>
      <c r="L12" s="101">
        <v>3.8542</v>
      </c>
      <c r="M12" s="118">
        <v>4.7933</v>
      </c>
      <c r="N12" s="118">
        <v>4.0769</v>
      </c>
      <c r="O12" s="101">
        <v>10.2345</v>
      </c>
      <c r="P12" s="7">
        <f t="shared" si="0"/>
        <v>67.6372</v>
      </c>
    </row>
    <row r="13" spans="1:16" ht="18.75">
      <c r="A13" s="47" t="s">
        <v>0</v>
      </c>
      <c r="B13" s="472"/>
      <c r="C13" s="50" t="s">
        <v>18</v>
      </c>
      <c r="D13" s="102">
        <v>19009.91</v>
      </c>
      <c r="E13" s="102">
        <v>14150.976</v>
      </c>
      <c r="F13" s="107">
        <v>8228.262</v>
      </c>
      <c r="G13" s="102">
        <v>13453.989</v>
      </c>
      <c r="H13" s="127">
        <v>19419.129</v>
      </c>
      <c r="I13" s="34">
        <v>21909.312</v>
      </c>
      <c r="J13" s="102">
        <v>18555.525</v>
      </c>
      <c r="K13" s="102">
        <v>20831.796</v>
      </c>
      <c r="L13" s="102">
        <v>11327.358</v>
      </c>
      <c r="M13" s="119">
        <v>15990.802</v>
      </c>
      <c r="N13" s="119">
        <v>14559.723</v>
      </c>
      <c r="O13" s="102">
        <v>38586.104</v>
      </c>
      <c r="P13" s="8">
        <f t="shared" si="0"/>
        <v>216022.886</v>
      </c>
    </row>
    <row r="14" spans="1:16" ht="18.75">
      <c r="A14" s="47" t="s">
        <v>27</v>
      </c>
      <c r="B14" s="471" t="s">
        <v>28</v>
      </c>
      <c r="C14" s="57" t="s">
        <v>16</v>
      </c>
      <c r="D14" s="101">
        <v>0.0125</v>
      </c>
      <c r="E14" s="101"/>
      <c r="F14" s="106"/>
      <c r="G14" s="101"/>
      <c r="H14" s="128"/>
      <c r="I14" s="135">
        <v>0.4312</v>
      </c>
      <c r="J14" s="101">
        <v>0.006</v>
      </c>
      <c r="K14" s="101">
        <v>0.1246</v>
      </c>
      <c r="L14" s="101">
        <v>0.0292</v>
      </c>
      <c r="M14" s="118">
        <v>0.2413</v>
      </c>
      <c r="N14" s="118">
        <v>0.161</v>
      </c>
      <c r="O14" s="101"/>
      <c r="P14" s="7">
        <f t="shared" si="0"/>
        <v>1.0058</v>
      </c>
    </row>
    <row r="15" spans="1:16" ht="18.75">
      <c r="A15" s="47" t="s">
        <v>0</v>
      </c>
      <c r="B15" s="472"/>
      <c r="C15" s="50" t="s">
        <v>18</v>
      </c>
      <c r="D15" s="102">
        <v>10.5</v>
      </c>
      <c r="E15" s="102"/>
      <c r="F15" s="107"/>
      <c r="G15" s="102"/>
      <c r="H15" s="127"/>
      <c r="I15" s="34">
        <v>446.807</v>
      </c>
      <c r="J15" s="102">
        <v>0.945</v>
      </c>
      <c r="K15" s="102">
        <v>128.31</v>
      </c>
      <c r="L15" s="102">
        <v>12.978</v>
      </c>
      <c r="M15" s="119">
        <v>156.304</v>
      </c>
      <c r="N15" s="137">
        <v>118.681</v>
      </c>
      <c r="O15" s="102"/>
      <c r="P15" s="8">
        <f t="shared" si="0"/>
        <v>874.525</v>
      </c>
    </row>
    <row r="16" spans="1:16" ht="18.75">
      <c r="A16" s="47" t="s">
        <v>29</v>
      </c>
      <c r="B16" s="471" t="s">
        <v>30</v>
      </c>
      <c r="C16" s="57" t="s">
        <v>16</v>
      </c>
      <c r="D16" s="101">
        <v>47.549</v>
      </c>
      <c r="E16" s="101">
        <v>41.8578</v>
      </c>
      <c r="F16" s="106">
        <v>15.8944</v>
      </c>
      <c r="G16" s="101">
        <v>8.8902</v>
      </c>
      <c r="H16" s="128">
        <v>26.7971</v>
      </c>
      <c r="I16" s="135">
        <v>42.1602</v>
      </c>
      <c r="J16" s="101">
        <v>79.8023</v>
      </c>
      <c r="K16" s="101">
        <v>83.8178</v>
      </c>
      <c r="L16" s="101">
        <v>148.801</v>
      </c>
      <c r="M16" s="118">
        <v>373.9548</v>
      </c>
      <c r="N16" s="118">
        <v>221.3516</v>
      </c>
      <c r="O16" s="101">
        <v>148.602</v>
      </c>
      <c r="P16" s="7">
        <f t="shared" si="0"/>
        <v>1239.4782</v>
      </c>
    </row>
    <row r="17" spans="1:16" ht="18.75">
      <c r="A17" s="52"/>
      <c r="B17" s="472"/>
      <c r="C17" s="50" t="s">
        <v>18</v>
      </c>
      <c r="D17" s="102">
        <v>55227.501</v>
      </c>
      <c r="E17" s="102">
        <v>48043.42</v>
      </c>
      <c r="F17" s="107">
        <v>18177.613</v>
      </c>
      <c r="G17" s="102">
        <v>10083.162</v>
      </c>
      <c r="H17" s="127">
        <v>25857.621</v>
      </c>
      <c r="I17" s="34">
        <v>34297.649</v>
      </c>
      <c r="J17" s="102">
        <v>70525.588</v>
      </c>
      <c r="K17" s="102">
        <v>125271.695</v>
      </c>
      <c r="L17" s="102">
        <v>240599.945</v>
      </c>
      <c r="M17" s="119">
        <v>460743.554</v>
      </c>
      <c r="N17" s="137">
        <v>277382.53</v>
      </c>
      <c r="O17" s="102">
        <v>222707.314</v>
      </c>
      <c r="P17" s="8">
        <f t="shared" si="0"/>
        <v>1588917.5920000002</v>
      </c>
    </row>
    <row r="18" spans="1:16" ht="18.75">
      <c r="A18" s="47" t="s">
        <v>31</v>
      </c>
      <c r="B18" s="49" t="s">
        <v>104</v>
      </c>
      <c r="C18" s="57" t="s">
        <v>16</v>
      </c>
      <c r="D18" s="101">
        <v>25.568</v>
      </c>
      <c r="E18" s="101">
        <v>7.7082</v>
      </c>
      <c r="F18" s="106">
        <v>17.1314</v>
      </c>
      <c r="G18" s="101">
        <v>17.789</v>
      </c>
      <c r="H18" s="128">
        <v>11.2985</v>
      </c>
      <c r="I18" s="135">
        <v>17.8304</v>
      </c>
      <c r="J18" s="101">
        <v>21.5846</v>
      </c>
      <c r="K18" s="101">
        <v>38.9284</v>
      </c>
      <c r="L18" s="101">
        <v>35.6724</v>
      </c>
      <c r="M18" s="118">
        <v>3.996</v>
      </c>
      <c r="N18" s="118">
        <v>3.6512</v>
      </c>
      <c r="O18" s="101">
        <v>2.752</v>
      </c>
      <c r="P18" s="7">
        <f t="shared" si="0"/>
        <v>203.91010000000003</v>
      </c>
    </row>
    <row r="19" spans="1:16" ht="18.75">
      <c r="A19" s="52"/>
      <c r="B19" s="50" t="s">
        <v>105</v>
      </c>
      <c r="C19" s="50" t="s">
        <v>18</v>
      </c>
      <c r="D19" s="102">
        <v>16933.823</v>
      </c>
      <c r="E19" s="102">
        <v>5958.725</v>
      </c>
      <c r="F19" s="107">
        <v>12240.359</v>
      </c>
      <c r="G19" s="102">
        <v>13366.112</v>
      </c>
      <c r="H19" s="127">
        <v>6480.298</v>
      </c>
      <c r="I19" s="34">
        <v>7136.78</v>
      </c>
      <c r="J19" s="102">
        <v>11003.544</v>
      </c>
      <c r="K19" s="102">
        <v>22230.199</v>
      </c>
      <c r="L19" s="102">
        <v>17842.044</v>
      </c>
      <c r="M19" s="119">
        <v>4847.143</v>
      </c>
      <c r="N19" s="137">
        <v>3973.286</v>
      </c>
      <c r="O19" s="102">
        <v>3472.136</v>
      </c>
      <c r="P19" s="8">
        <f t="shared" si="0"/>
        <v>125484.449</v>
      </c>
    </row>
    <row r="20" spans="1:16" ht="18.75">
      <c r="A20" s="47" t="s">
        <v>23</v>
      </c>
      <c r="B20" s="471" t="s">
        <v>32</v>
      </c>
      <c r="C20" s="57" t="s">
        <v>16</v>
      </c>
      <c r="D20" s="101">
        <v>220.2332</v>
      </c>
      <c r="E20" s="101">
        <v>292.6302</v>
      </c>
      <c r="F20" s="106">
        <v>124.7608</v>
      </c>
      <c r="G20" s="101">
        <v>70.702</v>
      </c>
      <c r="H20" s="128">
        <v>109.3998</v>
      </c>
      <c r="I20" s="135">
        <v>120.9092</v>
      </c>
      <c r="J20" s="101">
        <v>92.3186</v>
      </c>
      <c r="K20" s="101">
        <v>4.8774</v>
      </c>
      <c r="L20" s="101">
        <v>14.1018</v>
      </c>
      <c r="M20" s="118">
        <v>44.0836</v>
      </c>
      <c r="N20" s="118">
        <v>140.8736</v>
      </c>
      <c r="O20" s="101">
        <v>368.543</v>
      </c>
      <c r="P20" s="7">
        <f t="shared" si="0"/>
        <v>1603.4332</v>
      </c>
    </row>
    <row r="21" spans="1:16" ht="18.75">
      <c r="A21" s="52"/>
      <c r="B21" s="472"/>
      <c r="C21" s="50" t="s">
        <v>18</v>
      </c>
      <c r="D21" s="102">
        <v>107107.038</v>
      </c>
      <c r="E21" s="102">
        <v>102259.504</v>
      </c>
      <c r="F21" s="107">
        <v>55768.283</v>
      </c>
      <c r="G21" s="102">
        <v>40426.359</v>
      </c>
      <c r="H21" s="127">
        <v>34149.299</v>
      </c>
      <c r="I21" s="34">
        <v>30449.196</v>
      </c>
      <c r="J21" s="102">
        <v>23889.913</v>
      </c>
      <c r="K21" s="102">
        <v>1917.179</v>
      </c>
      <c r="L21" s="102">
        <v>4623.587</v>
      </c>
      <c r="M21" s="119">
        <v>18747.795</v>
      </c>
      <c r="N21" s="137">
        <v>49355.65</v>
      </c>
      <c r="O21" s="102">
        <v>103258.81</v>
      </c>
      <c r="P21" s="8">
        <f t="shared" si="0"/>
        <v>571952.613</v>
      </c>
    </row>
    <row r="22" spans="1:16" ht="18.75">
      <c r="A22" s="52"/>
      <c r="B22" s="469" t="s">
        <v>157</v>
      </c>
      <c r="C22" s="57" t="s">
        <v>16</v>
      </c>
      <c r="D22" s="105">
        <v>300.2297</v>
      </c>
      <c r="E22" s="105">
        <v>346.8017</v>
      </c>
      <c r="F22" s="29">
        <v>160.3984</v>
      </c>
      <c r="G22" s="105">
        <v>101.437</v>
      </c>
      <c r="H22" s="129">
        <v>153.3899</v>
      </c>
      <c r="I22" s="447">
        <v>190.00490000000002</v>
      </c>
      <c r="J22" s="105">
        <v>199.7409</v>
      </c>
      <c r="K22" s="105">
        <v>133.6886</v>
      </c>
      <c r="L22" s="105">
        <v>202.4586</v>
      </c>
      <c r="M22" s="122">
        <v>427.06899999999996</v>
      </c>
      <c r="N22" s="122">
        <v>370.11429999999996</v>
      </c>
      <c r="O22" s="105">
        <v>530.1315</v>
      </c>
      <c r="P22" s="7">
        <f t="shared" si="0"/>
        <v>3115.4644999999996</v>
      </c>
    </row>
    <row r="23" spans="1:16" ht="18.75">
      <c r="A23" s="51"/>
      <c r="B23" s="470"/>
      <c r="C23" s="50" t="s">
        <v>18</v>
      </c>
      <c r="D23" s="124">
        <v>198288.772</v>
      </c>
      <c r="E23" s="124">
        <v>170412.625</v>
      </c>
      <c r="F23" s="146">
        <v>94414.51699999999</v>
      </c>
      <c r="G23" s="124">
        <v>77329.622</v>
      </c>
      <c r="H23" s="130">
        <v>85906.34700000001</v>
      </c>
      <c r="I23" s="448">
        <v>94239.74399999999</v>
      </c>
      <c r="J23" s="124">
        <v>123975.515</v>
      </c>
      <c r="K23" s="124">
        <v>170379.179</v>
      </c>
      <c r="L23" s="124">
        <v>274405.912</v>
      </c>
      <c r="M23" s="430">
        <v>500485.598</v>
      </c>
      <c r="N23" s="430">
        <v>345389.87000000005</v>
      </c>
      <c r="O23" s="124">
        <v>368024.364</v>
      </c>
      <c r="P23" s="8">
        <f t="shared" si="0"/>
        <v>2503252.065</v>
      </c>
    </row>
    <row r="24" spans="1:16" ht="18.75">
      <c r="A24" s="47" t="s">
        <v>0</v>
      </c>
      <c r="B24" s="471" t="s">
        <v>33</v>
      </c>
      <c r="C24" s="57" t="s">
        <v>16</v>
      </c>
      <c r="D24" s="101">
        <v>2.103</v>
      </c>
      <c r="E24" s="101">
        <v>1.972</v>
      </c>
      <c r="F24" s="106">
        <v>1.538</v>
      </c>
      <c r="G24" s="101">
        <v>0.146</v>
      </c>
      <c r="H24" s="128">
        <v>12.344</v>
      </c>
      <c r="I24" s="133">
        <v>3.806</v>
      </c>
      <c r="J24" s="101">
        <v>6.37</v>
      </c>
      <c r="K24" s="101">
        <v>16.562</v>
      </c>
      <c r="L24" s="101">
        <v>13.4402</v>
      </c>
      <c r="M24" s="118">
        <v>26.5116</v>
      </c>
      <c r="N24" s="118">
        <v>11.199</v>
      </c>
      <c r="O24" s="101">
        <v>12.398</v>
      </c>
      <c r="P24" s="7">
        <f t="shared" si="0"/>
        <v>108.38980000000001</v>
      </c>
    </row>
    <row r="25" spans="1:16" ht="18.75">
      <c r="A25" s="47" t="s">
        <v>34</v>
      </c>
      <c r="B25" s="472"/>
      <c r="C25" s="50" t="s">
        <v>18</v>
      </c>
      <c r="D25" s="102">
        <v>1599.518</v>
      </c>
      <c r="E25" s="102">
        <v>1597.146</v>
      </c>
      <c r="F25" s="107">
        <v>1664.985</v>
      </c>
      <c r="G25" s="102">
        <v>194.04</v>
      </c>
      <c r="H25" s="127">
        <v>11922.755</v>
      </c>
      <c r="I25" s="34">
        <v>3937.134</v>
      </c>
      <c r="J25" s="102">
        <v>5565.853</v>
      </c>
      <c r="K25" s="102">
        <v>12336.834</v>
      </c>
      <c r="L25" s="102">
        <v>9326.724</v>
      </c>
      <c r="M25" s="119">
        <v>20030.676</v>
      </c>
      <c r="N25" s="137">
        <v>7172.233</v>
      </c>
      <c r="O25" s="102">
        <v>9586.443</v>
      </c>
      <c r="P25" s="8">
        <f t="shared" si="0"/>
        <v>84934.34100000001</v>
      </c>
    </row>
    <row r="26" spans="1:16" ht="18.75">
      <c r="A26" s="47" t="s">
        <v>35</v>
      </c>
      <c r="B26" s="49" t="s">
        <v>20</v>
      </c>
      <c r="C26" s="57" t="s">
        <v>16</v>
      </c>
      <c r="D26" s="101">
        <v>5.926</v>
      </c>
      <c r="E26" s="101">
        <v>3.291</v>
      </c>
      <c r="F26" s="106">
        <v>4.175</v>
      </c>
      <c r="G26" s="101">
        <v>8.016</v>
      </c>
      <c r="H26" s="128">
        <v>10.099</v>
      </c>
      <c r="I26" s="135">
        <v>15.205</v>
      </c>
      <c r="J26" s="101">
        <v>23.713</v>
      </c>
      <c r="K26" s="101">
        <v>129.874</v>
      </c>
      <c r="L26" s="101">
        <v>94.566</v>
      </c>
      <c r="M26" s="118">
        <v>42.693</v>
      </c>
      <c r="N26" s="118">
        <v>26.25</v>
      </c>
      <c r="O26" s="101">
        <v>11.995</v>
      </c>
      <c r="P26" s="7">
        <f t="shared" si="0"/>
        <v>375.803</v>
      </c>
    </row>
    <row r="27" spans="1:16" ht="18.75">
      <c r="A27" s="47" t="s">
        <v>36</v>
      </c>
      <c r="B27" s="50" t="s">
        <v>106</v>
      </c>
      <c r="C27" s="50" t="s">
        <v>18</v>
      </c>
      <c r="D27" s="102">
        <v>2803.959</v>
      </c>
      <c r="E27" s="102">
        <v>1541.436</v>
      </c>
      <c r="F27" s="107">
        <v>1802.803</v>
      </c>
      <c r="G27" s="102">
        <v>2283.053</v>
      </c>
      <c r="H27" s="127">
        <v>2928.43</v>
      </c>
      <c r="I27" s="34">
        <v>3874.959</v>
      </c>
      <c r="J27" s="102">
        <v>9169.776</v>
      </c>
      <c r="K27" s="102">
        <v>35180.093</v>
      </c>
      <c r="L27" s="102">
        <v>24162.248</v>
      </c>
      <c r="M27" s="119">
        <v>16810.613</v>
      </c>
      <c r="N27" s="119">
        <v>8790.428</v>
      </c>
      <c r="O27" s="102">
        <v>5800.116</v>
      </c>
      <c r="P27" s="8">
        <f t="shared" si="0"/>
        <v>115147.91399999999</v>
      </c>
    </row>
    <row r="28" spans="1:16" ht="18.75">
      <c r="A28" s="47" t="s">
        <v>23</v>
      </c>
      <c r="B28" s="469" t="s">
        <v>157</v>
      </c>
      <c r="C28" s="57" t="s">
        <v>16</v>
      </c>
      <c r="D28" s="105">
        <v>8.029</v>
      </c>
      <c r="E28" s="105">
        <v>5.263</v>
      </c>
      <c r="F28" s="29">
        <v>5.713</v>
      </c>
      <c r="G28" s="105">
        <v>8.162</v>
      </c>
      <c r="H28" s="129">
        <v>22.442999999999998</v>
      </c>
      <c r="I28" s="447">
        <v>19.011</v>
      </c>
      <c r="J28" s="105">
        <v>30.083000000000002</v>
      </c>
      <c r="K28" s="105">
        <v>146.436</v>
      </c>
      <c r="L28" s="105">
        <v>108.0062</v>
      </c>
      <c r="M28" s="122">
        <v>69.2046</v>
      </c>
      <c r="N28" s="122">
        <v>37.449</v>
      </c>
      <c r="O28" s="105">
        <v>24.393</v>
      </c>
      <c r="P28" s="7">
        <f t="shared" si="0"/>
        <v>484.19280000000003</v>
      </c>
    </row>
    <row r="29" spans="1:16" ht="18.75">
      <c r="A29" s="51"/>
      <c r="B29" s="470"/>
      <c r="C29" s="50" t="s">
        <v>18</v>
      </c>
      <c r="D29" s="124">
        <v>4403.477</v>
      </c>
      <c r="E29" s="124">
        <v>3138.582</v>
      </c>
      <c r="F29" s="146">
        <v>3467.788</v>
      </c>
      <c r="G29" s="124">
        <v>2477.093</v>
      </c>
      <c r="H29" s="130">
        <v>14851.185</v>
      </c>
      <c r="I29" s="448">
        <v>7812.093</v>
      </c>
      <c r="J29" s="124">
        <v>14735.629</v>
      </c>
      <c r="K29" s="124">
        <v>47516.927</v>
      </c>
      <c r="L29" s="124">
        <v>33488.972</v>
      </c>
      <c r="M29" s="430">
        <v>36841.289000000004</v>
      </c>
      <c r="N29" s="430">
        <v>15962.661</v>
      </c>
      <c r="O29" s="124">
        <v>15386.559</v>
      </c>
      <c r="P29" s="8">
        <f t="shared" si="0"/>
        <v>200082.25500000003</v>
      </c>
    </row>
    <row r="30" spans="1:16" ht="18.75">
      <c r="A30" s="47" t="s">
        <v>0</v>
      </c>
      <c r="B30" s="471" t="s">
        <v>37</v>
      </c>
      <c r="C30" s="57" t="s">
        <v>16</v>
      </c>
      <c r="D30" s="101">
        <v>9.8791</v>
      </c>
      <c r="E30" s="101">
        <v>6.7469</v>
      </c>
      <c r="F30" s="106">
        <v>0.1459</v>
      </c>
      <c r="G30" s="101">
        <v>0.08</v>
      </c>
      <c r="H30" s="128">
        <v>33.7268</v>
      </c>
      <c r="I30" s="133">
        <v>0.6017</v>
      </c>
      <c r="J30" s="101">
        <v>1.537</v>
      </c>
      <c r="K30" s="101">
        <v>0.001</v>
      </c>
      <c r="L30" s="101">
        <v>0.3839</v>
      </c>
      <c r="M30" s="118">
        <v>2.054</v>
      </c>
      <c r="N30" s="118">
        <v>1.6074</v>
      </c>
      <c r="O30" s="101">
        <v>2.5997</v>
      </c>
      <c r="P30" s="7">
        <f t="shared" si="0"/>
        <v>59.36339999999999</v>
      </c>
    </row>
    <row r="31" spans="1:16" ht="18.75">
      <c r="A31" s="47" t="s">
        <v>38</v>
      </c>
      <c r="B31" s="472"/>
      <c r="C31" s="50" t="s">
        <v>18</v>
      </c>
      <c r="D31" s="102">
        <v>2689.676</v>
      </c>
      <c r="E31" s="102">
        <v>1386.632</v>
      </c>
      <c r="F31" s="107">
        <v>40.195</v>
      </c>
      <c r="G31" s="102">
        <v>26.25</v>
      </c>
      <c r="H31" s="127">
        <v>5115.885</v>
      </c>
      <c r="I31" s="34">
        <v>119.838</v>
      </c>
      <c r="J31" s="102">
        <v>525.683</v>
      </c>
      <c r="K31" s="102">
        <v>0.315</v>
      </c>
      <c r="L31" s="102">
        <v>96.637</v>
      </c>
      <c r="M31" s="119">
        <v>515.216</v>
      </c>
      <c r="N31" s="137">
        <v>715.722</v>
      </c>
      <c r="O31" s="102">
        <v>1316.487</v>
      </c>
      <c r="P31" s="8">
        <f t="shared" si="0"/>
        <v>12548.536</v>
      </c>
    </row>
    <row r="32" spans="1:16" ht="18.75">
      <c r="A32" s="47" t="s">
        <v>0</v>
      </c>
      <c r="B32" s="471" t="s">
        <v>39</v>
      </c>
      <c r="C32" s="57" t="s">
        <v>16</v>
      </c>
      <c r="D32" s="101">
        <v>266.4668</v>
      </c>
      <c r="E32" s="101">
        <v>0.7258</v>
      </c>
      <c r="F32" s="106">
        <v>0.076</v>
      </c>
      <c r="G32" s="101"/>
      <c r="H32" s="128">
        <v>384.4056</v>
      </c>
      <c r="I32" s="135">
        <v>0.1651</v>
      </c>
      <c r="J32" s="101">
        <v>0.0162</v>
      </c>
      <c r="K32" s="101"/>
      <c r="L32" s="101">
        <v>0.0778</v>
      </c>
      <c r="M32" s="118">
        <v>0.9954</v>
      </c>
      <c r="N32" s="118">
        <v>1.6644</v>
      </c>
      <c r="O32" s="101">
        <v>5.1493</v>
      </c>
      <c r="P32" s="7">
        <f t="shared" si="0"/>
        <v>659.7424000000001</v>
      </c>
    </row>
    <row r="33" spans="1:16" ht="18.75">
      <c r="A33" s="47" t="s">
        <v>40</v>
      </c>
      <c r="B33" s="472"/>
      <c r="C33" s="50" t="s">
        <v>18</v>
      </c>
      <c r="D33" s="102">
        <v>32839.399</v>
      </c>
      <c r="E33" s="102">
        <v>94.259</v>
      </c>
      <c r="F33" s="107">
        <v>8.905</v>
      </c>
      <c r="G33" s="102"/>
      <c r="H33" s="127">
        <v>10926.015</v>
      </c>
      <c r="I33" s="134">
        <v>13.879</v>
      </c>
      <c r="J33" s="102">
        <v>0.553</v>
      </c>
      <c r="K33" s="102"/>
      <c r="L33" s="102">
        <v>4.025</v>
      </c>
      <c r="M33" s="119">
        <v>90.993</v>
      </c>
      <c r="N33" s="137">
        <v>234.702</v>
      </c>
      <c r="O33" s="102">
        <v>606.651</v>
      </c>
      <c r="P33" s="8">
        <f t="shared" si="0"/>
        <v>44819.380999999994</v>
      </c>
    </row>
    <row r="34" spans="1:16" ht="18.75">
      <c r="A34" s="52"/>
      <c r="B34" s="49" t="s">
        <v>20</v>
      </c>
      <c r="C34" s="57" t="s">
        <v>16</v>
      </c>
      <c r="D34" s="101">
        <v>0.01</v>
      </c>
      <c r="E34" s="101">
        <v>0.015</v>
      </c>
      <c r="F34" s="106"/>
      <c r="G34" s="101">
        <v>0.04</v>
      </c>
      <c r="H34" s="128">
        <v>79.2536</v>
      </c>
      <c r="I34" s="133">
        <v>108.026</v>
      </c>
      <c r="J34" s="101">
        <v>31.799</v>
      </c>
      <c r="K34" s="101"/>
      <c r="L34" s="101">
        <v>3.095</v>
      </c>
      <c r="M34" s="118">
        <v>0.9934</v>
      </c>
      <c r="N34" s="118">
        <v>1.0036</v>
      </c>
      <c r="O34" s="101">
        <v>0.4001</v>
      </c>
      <c r="P34" s="7">
        <f t="shared" si="0"/>
        <v>224.63570000000004</v>
      </c>
    </row>
    <row r="35" spans="1:16" ht="18.75">
      <c r="A35" s="47" t="s">
        <v>23</v>
      </c>
      <c r="B35" s="50" t="s">
        <v>107</v>
      </c>
      <c r="C35" s="50" t="s">
        <v>18</v>
      </c>
      <c r="D35" s="102">
        <v>1.26</v>
      </c>
      <c r="E35" s="102">
        <v>1.89</v>
      </c>
      <c r="F35" s="107"/>
      <c r="G35" s="102">
        <v>6.72</v>
      </c>
      <c r="H35" s="127">
        <v>2080.77</v>
      </c>
      <c r="I35" s="134">
        <v>3392.185</v>
      </c>
      <c r="J35" s="102">
        <v>1001.669</v>
      </c>
      <c r="K35" s="102"/>
      <c r="L35" s="102">
        <v>40.028</v>
      </c>
      <c r="M35" s="119">
        <v>19.389</v>
      </c>
      <c r="N35" s="119">
        <v>22.25</v>
      </c>
      <c r="O35" s="102">
        <v>17.561</v>
      </c>
      <c r="P35" s="8">
        <f t="shared" si="0"/>
        <v>6583.722</v>
      </c>
    </row>
    <row r="36" spans="1:16" ht="18.75">
      <c r="A36" s="52"/>
      <c r="B36" s="469" t="s">
        <v>157</v>
      </c>
      <c r="C36" s="57" t="s">
        <v>16</v>
      </c>
      <c r="D36" s="105">
        <v>276.35589999999996</v>
      </c>
      <c r="E36" s="105">
        <v>7.487699999999999</v>
      </c>
      <c r="F36" s="29">
        <v>0.2219</v>
      </c>
      <c r="G36" s="105">
        <v>0.12</v>
      </c>
      <c r="H36" s="186">
        <v>497.38599999999997</v>
      </c>
      <c r="I36" s="426">
        <v>108.7928</v>
      </c>
      <c r="J36" s="105">
        <v>33.352199999999996</v>
      </c>
      <c r="K36" s="105">
        <v>0.001</v>
      </c>
      <c r="L36" s="105">
        <v>3.5567</v>
      </c>
      <c r="M36" s="122">
        <v>4.0428</v>
      </c>
      <c r="N36" s="122">
        <v>4.275399999999999</v>
      </c>
      <c r="O36" s="105">
        <v>8.1491</v>
      </c>
      <c r="P36" s="7">
        <f aca="true" t="shared" si="1" ref="P36:P53">SUM(D36:O36)</f>
        <v>943.7415</v>
      </c>
    </row>
    <row r="37" spans="1:16" ht="18.75">
      <c r="A37" s="51"/>
      <c r="B37" s="470"/>
      <c r="C37" s="50" t="s">
        <v>18</v>
      </c>
      <c r="D37" s="124">
        <v>35530.335</v>
      </c>
      <c r="E37" s="124">
        <v>1482.7810000000002</v>
      </c>
      <c r="F37" s="146">
        <v>49.1</v>
      </c>
      <c r="G37" s="124">
        <v>32.97</v>
      </c>
      <c r="H37" s="187">
        <v>18122.67</v>
      </c>
      <c r="I37" s="448">
        <v>3525.902</v>
      </c>
      <c r="J37" s="124">
        <v>1527.905</v>
      </c>
      <c r="K37" s="124">
        <v>0.315</v>
      </c>
      <c r="L37" s="124">
        <v>140.69</v>
      </c>
      <c r="M37" s="430">
        <v>625.5980000000001</v>
      </c>
      <c r="N37" s="430">
        <v>972.674</v>
      </c>
      <c r="O37" s="124">
        <v>1940.6989999999998</v>
      </c>
      <c r="P37" s="8">
        <f t="shared" si="1"/>
        <v>63951.639</v>
      </c>
    </row>
    <row r="38" spans="1:16" ht="18.75">
      <c r="A38" s="465" t="s">
        <v>41</v>
      </c>
      <c r="B38" s="466"/>
      <c r="C38" s="57" t="s">
        <v>16</v>
      </c>
      <c r="D38" s="101">
        <v>0.12</v>
      </c>
      <c r="E38" s="101">
        <v>0.2475</v>
      </c>
      <c r="F38" s="106">
        <v>0.045</v>
      </c>
      <c r="G38" s="101">
        <v>0.285</v>
      </c>
      <c r="H38" s="128">
        <v>0.6895</v>
      </c>
      <c r="I38" s="133">
        <v>0.3625</v>
      </c>
      <c r="J38" s="101">
        <v>0.3795</v>
      </c>
      <c r="K38" s="101">
        <v>2.0918</v>
      </c>
      <c r="L38" s="101">
        <v>0.2238</v>
      </c>
      <c r="M38" s="118">
        <v>0.0188</v>
      </c>
      <c r="N38" s="118">
        <v>0.261</v>
      </c>
      <c r="O38" s="101">
        <v>0.0475</v>
      </c>
      <c r="P38" s="7">
        <f t="shared" si="1"/>
        <v>4.7719000000000005</v>
      </c>
    </row>
    <row r="39" spans="1:16" ht="18.75">
      <c r="A39" s="467"/>
      <c r="B39" s="468"/>
      <c r="C39" s="50" t="s">
        <v>18</v>
      </c>
      <c r="D39" s="102">
        <v>51.715</v>
      </c>
      <c r="E39" s="102">
        <v>78.41</v>
      </c>
      <c r="F39" s="107">
        <v>17.432</v>
      </c>
      <c r="G39" s="102">
        <v>165.904</v>
      </c>
      <c r="H39" s="127">
        <v>357.007</v>
      </c>
      <c r="I39" s="134">
        <v>180.72</v>
      </c>
      <c r="J39" s="102">
        <v>223.542</v>
      </c>
      <c r="K39" s="102">
        <v>492.011</v>
      </c>
      <c r="L39" s="102">
        <v>46.607</v>
      </c>
      <c r="M39" s="119">
        <v>3.917</v>
      </c>
      <c r="N39" s="137">
        <v>58.239</v>
      </c>
      <c r="O39" s="102">
        <v>15.819</v>
      </c>
      <c r="P39" s="8">
        <f t="shared" si="1"/>
        <v>1691.3229999999999</v>
      </c>
    </row>
    <row r="40" spans="1:16" ht="18.75">
      <c r="A40" s="465" t="s">
        <v>42</v>
      </c>
      <c r="B40" s="466"/>
      <c r="C40" s="57" t="s">
        <v>16</v>
      </c>
      <c r="D40" s="101">
        <v>1.94</v>
      </c>
      <c r="E40" s="101">
        <v>1.9506</v>
      </c>
      <c r="F40" s="106">
        <v>0.627</v>
      </c>
      <c r="G40" s="101">
        <v>0.1154</v>
      </c>
      <c r="H40" s="128">
        <v>0.0235</v>
      </c>
      <c r="I40" s="133">
        <v>0.0608</v>
      </c>
      <c r="J40" s="101">
        <v>0.0194</v>
      </c>
      <c r="K40" s="101">
        <v>0.035</v>
      </c>
      <c r="L40" s="101">
        <v>0.0256</v>
      </c>
      <c r="M40" s="118"/>
      <c r="N40" s="118">
        <v>0.0542</v>
      </c>
      <c r="O40" s="101">
        <v>1.6459</v>
      </c>
      <c r="P40" s="7">
        <f t="shared" si="1"/>
        <v>6.497400000000001</v>
      </c>
    </row>
    <row r="41" spans="1:16" ht="18.75">
      <c r="A41" s="467"/>
      <c r="B41" s="468"/>
      <c r="C41" s="50" t="s">
        <v>18</v>
      </c>
      <c r="D41" s="102">
        <v>1496.688</v>
      </c>
      <c r="E41" s="102">
        <v>1522.08</v>
      </c>
      <c r="F41" s="107">
        <v>453.554</v>
      </c>
      <c r="G41" s="102">
        <v>80.251</v>
      </c>
      <c r="H41" s="127">
        <v>10.501</v>
      </c>
      <c r="I41" s="34">
        <v>34.725</v>
      </c>
      <c r="J41" s="102">
        <v>13.325</v>
      </c>
      <c r="K41" s="102">
        <v>23.94</v>
      </c>
      <c r="L41" s="102">
        <v>20.335</v>
      </c>
      <c r="M41" s="119"/>
      <c r="N41" s="137">
        <v>41.441</v>
      </c>
      <c r="O41" s="102">
        <v>1262.71</v>
      </c>
      <c r="P41" s="8">
        <f t="shared" si="1"/>
        <v>4959.55</v>
      </c>
    </row>
    <row r="42" spans="1:16" ht="18.75">
      <c r="A42" s="465" t="s">
        <v>43</v>
      </c>
      <c r="B42" s="466"/>
      <c r="C42" s="57" t="s">
        <v>16</v>
      </c>
      <c r="D42" s="101"/>
      <c r="E42" s="101"/>
      <c r="F42" s="106"/>
      <c r="G42" s="101"/>
      <c r="H42" s="128"/>
      <c r="I42" s="135">
        <v>0.0146</v>
      </c>
      <c r="J42" s="101"/>
      <c r="K42" s="101"/>
      <c r="L42" s="101"/>
      <c r="M42" s="118"/>
      <c r="N42" s="118"/>
      <c r="O42" s="101"/>
      <c r="P42" s="7">
        <f t="shared" si="1"/>
        <v>0.0146</v>
      </c>
    </row>
    <row r="43" spans="1:16" ht="18.75">
      <c r="A43" s="467"/>
      <c r="B43" s="468"/>
      <c r="C43" s="50" t="s">
        <v>18</v>
      </c>
      <c r="D43" s="102"/>
      <c r="E43" s="102"/>
      <c r="F43" s="107"/>
      <c r="G43" s="102"/>
      <c r="H43" s="127"/>
      <c r="I43" s="134">
        <v>19.53</v>
      </c>
      <c r="J43" s="102"/>
      <c r="K43" s="102"/>
      <c r="L43" s="102"/>
      <c r="M43" s="119"/>
      <c r="N43" s="119"/>
      <c r="O43" s="102"/>
      <c r="P43" s="8">
        <f t="shared" si="1"/>
        <v>19.53</v>
      </c>
    </row>
    <row r="44" spans="1:16" ht="18.75">
      <c r="A44" s="465" t="s">
        <v>44</v>
      </c>
      <c r="B44" s="466"/>
      <c r="C44" s="57" t="s">
        <v>16</v>
      </c>
      <c r="D44" s="101">
        <v>0.02</v>
      </c>
      <c r="E44" s="101"/>
      <c r="F44" s="106"/>
      <c r="G44" s="101">
        <v>0.7</v>
      </c>
      <c r="H44" s="128">
        <v>0.0012</v>
      </c>
      <c r="I44" s="133">
        <v>1.12</v>
      </c>
      <c r="J44" s="101">
        <v>0.4</v>
      </c>
      <c r="K44" s="101">
        <v>0.6</v>
      </c>
      <c r="L44" s="101">
        <v>1.1</v>
      </c>
      <c r="M44" s="118">
        <v>0.3262</v>
      </c>
      <c r="N44" s="118">
        <v>0.0145</v>
      </c>
      <c r="O44" s="101">
        <v>0.0174</v>
      </c>
      <c r="P44" s="7">
        <f t="shared" si="1"/>
        <v>4.299300000000001</v>
      </c>
    </row>
    <row r="45" spans="1:16" ht="18.75">
      <c r="A45" s="467"/>
      <c r="B45" s="468"/>
      <c r="C45" s="50" t="s">
        <v>18</v>
      </c>
      <c r="D45" s="102">
        <v>2.73</v>
      </c>
      <c r="E45" s="102"/>
      <c r="F45" s="107"/>
      <c r="G45" s="102">
        <v>169.05</v>
      </c>
      <c r="H45" s="127">
        <v>1.008</v>
      </c>
      <c r="I45" s="34">
        <v>271.95</v>
      </c>
      <c r="J45" s="102">
        <v>96.6</v>
      </c>
      <c r="K45" s="102">
        <v>144.9</v>
      </c>
      <c r="L45" s="102">
        <v>265.65</v>
      </c>
      <c r="M45" s="119">
        <v>81.795</v>
      </c>
      <c r="N45" s="137">
        <v>5.828</v>
      </c>
      <c r="O45" s="102">
        <v>7.539</v>
      </c>
      <c r="P45" s="8">
        <f t="shared" si="1"/>
        <v>1047.05</v>
      </c>
    </row>
    <row r="46" spans="1:16" ht="18.75">
      <c r="A46" s="465" t="s">
        <v>45</v>
      </c>
      <c r="B46" s="466"/>
      <c r="C46" s="57" t="s">
        <v>16</v>
      </c>
      <c r="D46" s="101">
        <v>0.5382</v>
      </c>
      <c r="E46" s="101">
        <v>0.9151</v>
      </c>
      <c r="F46" s="106">
        <v>0.0455</v>
      </c>
      <c r="G46" s="101">
        <v>0.0192</v>
      </c>
      <c r="H46" s="128">
        <v>0.001</v>
      </c>
      <c r="I46" s="135"/>
      <c r="J46" s="101"/>
      <c r="K46" s="101"/>
      <c r="L46" s="101">
        <v>0.0643</v>
      </c>
      <c r="M46" s="118">
        <v>0.0576</v>
      </c>
      <c r="N46" s="118">
        <v>0.0094</v>
      </c>
      <c r="O46" s="101">
        <v>0.003</v>
      </c>
      <c r="P46" s="7">
        <f t="shared" si="1"/>
        <v>1.6533000000000002</v>
      </c>
    </row>
    <row r="47" spans="1:16" ht="18.75">
      <c r="A47" s="467"/>
      <c r="B47" s="468"/>
      <c r="C47" s="50" t="s">
        <v>18</v>
      </c>
      <c r="D47" s="102">
        <v>232.522</v>
      </c>
      <c r="E47" s="102">
        <v>349.211</v>
      </c>
      <c r="F47" s="107">
        <v>20.392</v>
      </c>
      <c r="G47" s="102">
        <v>9.072</v>
      </c>
      <c r="H47" s="127">
        <v>0.315</v>
      </c>
      <c r="I47" s="35"/>
      <c r="J47" s="102"/>
      <c r="K47" s="102"/>
      <c r="L47" s="102">
        <v>33.792</v>
      </c>
      <c r="M47" s="119">
        <v>41.718</v>
      </c>
      <c r="N47" s="119">
        <v>9.198</v>
      </c>
      <c r="O47" s="102">
        <v>2.415</v>
      </c>
      <c r="P47" s="8">
        <f t="shared" si="1"/>
        <v>698.635</v>
      </c>
    </row>
    <row r="48" spans="1:16" ht="18.75">
      <c r="A48" s="465" t="s">
        <v>46</v>
      </c>
      <c r="B48" s="466"/>
      <c r="C48" s="57" t="s">
        <v>16</v>
      </c>
      <c r="D48" s="101">
        <v>0.12</v>
      </c>
      <c r="E48" s="101">
        <v>2.0419</v>
      </c>
      <c r="F48" s="106">
        <v>0.015</v>
      </c>
      <c r="G48" s="101">
        <v>0.02</v>
      </c>
      <c r="H48" s="128">
        <v>5.367</v>
      </c>
      <c r="I48" s="133">
        <v>57.1422</v>
      </c>
      <c r="J48" s="101">
        <v>66.1313</v>
      </c>
      <c r="K48" s="101">
        <v>10.5302</v>
      </c>
      <c r="L48" s="101">
        <v>18.4889</v>
      </c>
      <c r="M48" s="118">
        <v>11.4199</v>
      </c>
      <c r="N48" s="118">
        <v>20.3844</v>
      </c>
      <c r="O48" s="101">
        <v>3.9392</v>
      </c>
      <c r="P48" s="7">
        <f t="shared" si="1"/>
        <v>195.60000000000002</v>
      </c>
    </row>
    <row r="49" spans="1:16" ht="18.75">
      <c r="A49" s="467"/>
      <c r="B49" s="468"/>
      <c r="C49" s="50" t="s">
        <v>18</v>
      </c>
      <c r="D49" s="102">
        <v>37.59</v>
      </c>
      <c r="E49" s="102">
        <v>342.433</v>
      </c>
      <c r="F49" s="107">
        <v>4.725</v>
      </c>
      <c r="G49" s="102">
        <v>7.56</v>
      </c>
      <c r="H49" s="127">
        <v>433.325</v>
      </c>
      <c r="I49" s="34">
        <v>2715.61</v>
      </c>
      <c r="J49" s="102">
        <v>5175.704</v>
      </c>
      <c r="K49" s="102">
        <v>1143.976</v>
      </c>
      <c r="L49" s="102">
        <v>844.759</v>
      </c>
      <c r="M49" s="119">
        <v>1227.575</v>
      </c>
      <c r="N49" s="137">
        <v>2992.882</v>
      </c>
      <c r="O49" s="102">
        <v>447.371</v>
      </c>
      <c r="P49" s="8">
        <f t="shared" si="1"/>
        <v>15373.51</v>
      </c>
    </row>
    <row r="50" spans="1:16" ht="18.75">
      <c r="A50" s="465" t="s">
        <v>47</v>
      </c>
      <c r="B50" s="466"/>
      <c r="C50" s="57" t="s">
        <v>16</v>
      </c>
      <c r="D50" s="101">
        <v>0.2685</v>
      </c>
      <c r="E50" s="101">
        <v>0.6038</v>
      </c>
      <c r="F50" s="106">
        <v>0.125</v>
      </c>
      <c r="G50" s="101"/>
      <c r="H50" s="128">
        <v>0.01</v>
      </c>
      <c r="I50" s="135">
        <v>0.15</v>
      </c>
      <c r="J50" s="101">
        <v>0.252</v>
      </c>
      <c r="K50" s="101">
        <v>3.79</v>
      </c>
      <c r="L50" s="101">
        <v>22.268</v>
      </c>
      <c r="M50" s="118">
        <v>18.9087</v>
      </c>
      <c r="N50" s="118">
        <v>4.496</v>
      </c>
      <c r="O50" s="101">
        <v>0.645</v>
      </c>
      <c r="P50" s="7">
        <f t="shared" si="1"/>
        <v>51.51700000000001</v>
      </c>
    </row>
    <row r="51" spans="1:16" ht="18.75">
      <c r="A51" s="467"/>
      <c r="B51" s="468"/>
      <c r="C51" s="50" t="s">
        <v>18</v>
      </c>
      <c r="D51" s="102">
        <v>147.474</v>
      </c>
      <c r="E51" s="102">
        <v>226.338</v>
      </c>
      <c r="F51" s="107">
        <v>71.82</v>
      </c>
      <c r="G51" s="102"/>
      <c r="H51" s="127">
        <v>7.35</v>
      </c>
      <c r="I51" s="134">
        <v>110.25</v>
      </c>
      <c r="J51" s="102">
        <v>200.34</v>
      </c>
      <c r="K51" s="102">
        <v>3349.416</v>
      </c>
      <c r="L51" s="102">
        <v>11854.542</v>
      </c>
      <c r="M51" s="119">
        <v>7344.888</v>
      </c>
      <c r="N51" s="137">
        <v>1677.942</v>
      </c>
      <c r="O51" s="102">
        <v>255.036</v>
      </c>
      <c r="P51" s="8">
        <f t="shared" si="1"/>
        <v>25245.395999999997</v>
      </c>
    </row>
    <row r="52" spans="1:16" ht="18.75">
      <c r="A52" s="465" t="s">
        <v>48</v>
      </c>
      <c r="B52" s="466"/>
      <c r="C52" s="57" t="s">
        <v>16</v>
      </c>
      <c r="D52" s="101">
        <v>0.0312</v>
      </c>
      <c r="E52" s="101">
        <v>0.0561</v>
      </c>
      <c r="F52" s="106"/>
      <c r="G52" s="101">
        <v>0.066</v>
      </c>
      <c r="H52" s="128">
        <v>0.0419</v>
      </c>
      <c r="I52" s="133">
        <v>0.1735</v>
      </c>
      <c r="J52" s="101">
        <v>0.4829</v>
      </c>
      <c r="K52" s="101">
        <v>0.1104</v>
      </c>
      <c r="L52" s="101">
        <v>0.1066</v>
      </c>
      <c r="M52" s="118">
        <v>15.2109</v>
      </c>
      <c r="N52" s="118">
        <v>14.3151</v>
      </c>
      <c r="O52" s="101">
        <v>0.6065</v>
      </c>
      <c r="P52" s="7">
        <f t="shared" si="1"/>
        <v>31.2011</v>
      </c>
    </row>
    <row r="53" spans="1:16" ht="18.75">
      <c r="A53" s="467"/>
      <c r="B53" s="468"/>
      <c r="C53" s="50" t="s">
        <v>18</v>
      </c>
      <c r="D53" s="102">
        <v>14.585</v>
      </c>
      <c r="E53" s="102">
        <v>19.94</v>
      </c>
      <c r="F53" s="107"/>
      <c r="G53" s="102">
        <v>31.727</v>
      </c>
      <c r="H53" s="127">
        <v>36.415</v>
      </c>
      <c r="I53" s="134">
        <v>71.102</v>
      </c>
      <c r="J53" s="102">
        <v>157.674</v>
      </c>
      <c r="K53" s="102">
        <v>34.626</v>
      </c>
      <c r="L53" s="102">
        <v>42.266</v>
      </c>
      <c r="M53" s="119">
        <v>5244.783</v>
      </c>
      <c r="N53" s="137">
        <v>5832.685</v>
      </c>
      <c r="O53" s="102">
        <v>413.532</v>
      </c>
      <c r="P53" s="8">
        <f t="shared" si="1"/>
        <v>11899.335</v>
      </c>
    </row>
    <row r="54" spans="1:16" ht="18.75">
      <c r="A54" s="47" t="s">
        <v>0</v>
      </c>
      <c r="B54" s="471" t="s">
        <v>116</v>
      </c>
      <c r="C54" s="57" t="s">
        <v>16</v>
      </c>
      <c r="D54" s="101"/>
      <c r="E54" s="101"/>
      <c r="F54" s="106"/>
      <c r="G54" s="101"/>
      <c r="H54" s="128"/>
      <c r="I54" s="133"/>
      <c r="J54" s="101"/>
      <c r="K54" s="101"/>
      <c r="L54" s="101"/>
      <c r="M54" s="118"/>
      <c r="N54" s="118"/>
      <c r="O54" s="101">
        <v>0.1974</v>
      </c>
      <c r="P54" s="7">
        <f aca="true" t="shared" si="2" ref="P54:P67">SUM(D54:O54)</f>
        <v>0.1974</v>
      </c>
    </row>
    <row r="55" spans="1:16" ht="18.75">
      <c r="A55" s="47" t="s">
        <v>38</v>
      </c>
      <c r="B55" s="472"/>
      <c r="C55" s="50" t="s">
        <v>18</v>
      </c>
      <c r="D55" s="102"/>
      <c r="E55" s="102"/>
      <c r="F55" s="107"/>
      <c r="G55" s="102"/>
      <c r="H55" s="127"/>
      <c r="I55" s="34"/>
      <c r="J55" s="102"/>
      <c r="K55" s="102"/>
      <c r="L55" s="102"/>
      <c r="M55" s="119"/>
      <c r="N55" s="137"/>
      <c r="O55" s="102">
        <v>81.25</v>
      </c>
      <c r="P55" s="8">
        <f t="shared" si="2"/>
        <v>81.25</v>
      </c>
    </row>
    <row r="56" spans="1:16" ht="18.75">
      <c r="A56" s="47" t="s">
        <v>17</v>
      </c>
      <c r="B56" s="49" t="s">
        <v>20</v>
      </c>
      <c r="C56" s="57" t="s">
        <v>16</v>
      </c>
      <c r="D56" s="101">
        <v>0.0553</v>
      </c>
      <c r="E56" s="101">
        <v>0.0408</v>
      </c>
      <c r="F56" s="106">
        <v>0.0359</v>
      </c>
      <c r="G56" s="101">
        <v>0.0075</v>
      </c>
      <c r="H56" s="128">
        <v>0.0605</v>
      </c>
      <c r="I56" s="135">
        <v>0.1473</v>
      </c>
      <c r="J56" s="101">
        <v>0.1667</v>
      </c>
      <c r="K56" s="101">
        <v>0.122</v>
      </c>
      <c r="L56" s="101">
        <v>0.0537</v>
      </c>
      <c r="M56" s="118">
        <v>0.0311</v>
      </c>
      <c r="N56" s="118">
        <v>0.2861</v>
      </c>
      <c r="O56" s="101"/>
      <c r="P56" s="7">
        <f t="shared" si="2"/>
        <v>1.0069</v>
      </c>
    </row>
    <row r="57" spans="1:16" ht="18.75">
      <c r="A57" s="47" t="s">
        <v>23</v>
      </c>
      <c r="B57" s="50" t="s">
        <v>117</v>
      </c>
      <c r="C57" s="50" t="s">
        <v>18</v>
      </c>
      <c r="D57" s="102">
        <v>48.002</v>
      </c>
      <c r="E57" s="102">
        <v>36.387</v>
      </c>
      <c r="F57" s="107">
        <v>33.509</v>
      </c>
      <c r="G57" s="102">
        <v>4.988</v>
      </c>
      <c r="H57" s="127">
        <v>48.253</v>
      </c>
      <c r="I57" s="34">
        <v>115.562</v>
      </c>
      <c r="J57" s="102">
        <v>111.371</v>
      </c>
      <c r="K57" s="102">
        <v>95.273</v>
      </c>
      <c r="L57" s="102">
        <v>38.832</v>
      </c>
      <c r="M57" s="119">
        <v>29.979</v>
      </c>
      <c r="N57" s="137">
        <v>122.39</v>
      </c>
      <c r="O57" s="102"/>
      <c r="P57" s="8">
        <f t="shared" si="2"/>
        <v>684.546</v>
      </c>
    </row>
    <row r="58" spans="1:16" ht="18.75">
      <c r="A58" s="52"/>
      <c r="B58" s="469" t="s">
        <v>157</v>
      </c>
      <c r="C58" s="57" t="s">
        <v>16</v>
      </c>
      <c r="D58" s="105">
        <v>0.0553</v>
      </c>
      <c r="E58" s="105">
        <v>0.0408</v>
      </c>
      <c r="F58" s="29">
        <v>0.0359</v>
      </c>
      <c r="G58" s="105">
        <v>0.0075</v>
      </c>
      <c r="H58" s="129">
        <v>0.0605</v>
      </c>
      <c r="I58" s="447">
        <v>0.1473</v>
      </c>
      <c r="J58" s="105">
        <v>0.1667</v>
      </c>
      <c r="K58" s="105">
        <v>0.122</v>
      </c>
      <c r="L58" s="105">
        <v>0.0537</v>
      </c>
      <c r="M58" s="122">
        <v>0.0311</v>
      </c>
      <c r="N58" s="162">
        <v>0.2861</v>
      </c>
      <c r="O58" s="105">
        <v>0.1974</v>
      </c>
      <c r="P58" s="7">
        <f t="shared" si="2"/>
        <v>1.2043</v>
      </c>
    </row>
    <row r="59" spans="1:16" ht="18.75">
      <c r="A59" s="51"/>
      <c r="B59" s="470"/>
      <c r="C59" s="50" t="s">
        <v>18</v>
      </c>
      <c r="D59" s="124">
        <v>48.002</v>
      </c>
      <c r="E59" s="124">
        <v>36.387</v>
      </c>
      <c r="F59" s="146">
        <v>33.509</v>
      </c>
      <c r="G59" s="124">
        <v>4.988</v>
      </c>
      <c r="H59" s="130">
        <v>48.253</v>
      </c>
      <c r="I59" s="448">
        <v>115.562</v>
      </c>
      <c r="J59" s="124">
        <v>111.371</v>
      </c>
      <c r="K59" s="124">
        <v>95.273</v>
      </c>
      <c r="L59" s="124">
        <v>38.832</v>
      </c>
      <c r="M59" s="430">
        <v>29.979</v>
      </c>
      <c r="N59" s="163">
        <v>122.39</v>
      </c>
      <c r="O59" s="124">
        <v>81.25</v>
      </c>
      <c r="P59" s="8">
        <f t="shared" si="2"/>
        <v>765.796</v>
      </c>
    </row>
    <row r="60" spans="1:16" ht="18.75">
      <c r="A60" s="47" t="s">
        <v>0</v>
      </c>
      <c r="B60" s="471" t="s">
        <v>118</v>
      </c>
      <c r="C60" s="57" t="s">
        <v>16</v>
      </c>
      <c r="D60" s="101">
        <v>2.296</v>
      </c>
      <c r="E60" s="101">
        <v>20.051</v>
      </c>
      <c r="F60" s="106">
        <v>7.02</v>
      </c>
      <c r="G60" s="101">
        <v>5.1098</v>
      </c>
      <c r="H60" s="128"/>
      <c r="I60" s="133">
        <v>0.1598</v>
      </c>
      <c r="J60" s="101">
        <v>0.071</v>
      </c>
      <c r="K60" s="101">
        <v>0.073</v>
      </c>
      <c r="L60" s="101">
        <v>0.033</v>
      </c>
      <c r="M60" s="118">
        <v>0.718</v>
      </c>
      <c r="N60" s="118">
        <v>5.564</v>
      </c>
      <c r="O60" s="101"/>
      <c r="P60" s="7">
        <f t="shared" si="2"/>
        <v>41.0956</v>
      </c>
    </row>
    <row r="61" spans="1:16" ht="18.75">
      <c r="A61" s="47" t="s">
        <v>49</v>
      </c>
      <c r="B61" s="472"/>
      <c r="C61" s="50" t="s">
        <v>18</v>
      </c>
      <c r="D61" s="102">
        <v>40.216</v>
      </c>
      <c r="E61" s="102">
        <v>586.543</v>
      </c>
      <c r="F61" s="107">
        <v>446.618</v>
      </c>
      <c r="G61" s="102">
        <v>536.33</v>
      </c>
      <c r="H61" s="127"/>
      <c r="I61" s="134">
        <v>8.526</v>
      </c>
      <c r="J61" s="102">
        <v>3.728</v>
      </c>
      <c r="K61" s="102">
        <v>7.665</v>
      </c>
      <c r="L61" s="102">
        <v>3.812</v>
      </c>
      <c r="M61" s="119">
        <v>75.551</v>
      </c>
      <c r="N61" s="137">
        <v>505.192</v>
      </c>
      <c r="O61" s="102"/>
      <c r="P61" s="8">
        <f t="shared" si="2"/>
        <v>2214.1809999999996</v>
      </c>
    </row>
    <row r="62" spans="1:16" ht="18.75">
      <c r="A62" s="47" t="s">
        <v>0</v>
      </c>
      <c r="B62" s="49" t="s">
        <v>50</v>
      </c>
      <c r="C62" s="57" t="s">
        <v>16</v>
      </c>
      <c r="D62" s="101">
        <v>13.325</v>
      </c>
      <c r="E62" s="101">
        <v>8.045</v>
      </c>
      <c r="F62" s="106">
        <v>2.77</v>
      </c>
      <c r="G62" s="101">
        <v>1.38</v>
      </c>
      <c r="H62" s="128">
        <v>8.56</v>
      </c>
      <c r="I62" s="133">
        <v>32.338</v>
      </c>
      <c r="J62" s="101">
        <v>69.753</v>
      </c>
      <c r="K62" s="101">
        <v>98.924</v>
      </c>
      <c r="L62" s="101">
        <v>119.14</v>
      </c>
      <c r="M62" s="118">
        <v>79.808</v>
      </c>
      <c r="N62" s="118">
        <v>22.992</v>
      </c>
      <c r="O62" s="101">
        <v>23.513</v>
      </c>
      <c r="P62" s="7">
        <f t="shared" si="2"/>
        <v>480.548</v>
      </c>
    </row>
    <row r="63" spans="1:16" ht="18.75">
      <c r="A63" s="47" t="s">
        <v>51</v>
      </c>
      <c r="B63" s="50" t="s">
        <v>119</v>
      </c>
      <c r="C63" s="50" t="s">
        <v>18</v>
      </c>
      <c r="D63" s="102">
        <v>1481.865</v>
      </c>
      <c r="E63" s="102">
        <v>901.845</v>
      </c>
      <c r="F63" s="107">
        <v>304.5</v>
      </c>
      <c r="G63" s="102">
        <v>153.51</v>
      </c>
      <c r="H63" s="127">
        <v>1286.723</v>
      </c>
      <c r="I63" s="34">
        <v>3817.916</v>
      </c>
      <c r="J63" s="102">
        <v>8440.072</v>
      </c>
      <c r="K63" s="102">
        <v>11951.501</v>
      </c>
      <c r="L63" s="102">
        <v>15951.566</v>
      </c>
      <c r="M63" s="119">
        <v>11328.906</v>
      </c>
      <c r="N63" s="137">
        <v>3314.83</v>
      </c>
      <c r="O63" s="102">
        <v>3395.38</v>
      </c>
      <c r="P63" s="8">
        <f t="shared" si="2"/>
        <v>62328.614</v>
      </c>
    </row>
    <row r="64" spans="1:16" ht="18.75">
      <c r="A64" s="47" t="s">
        <v>0</v>
      </c>
      <c r="B64" s="471" t="s">
        <v>53</v>
      </c>
      <c r="C64" s="57" t="s">
        <v>16</v>
      </c>
      <c r="D64" s="101"/>
      <c r="E64" s="101"/>
      <c r="F64" s="106">
        <v>0.008</v>
      </c>
      <c r="G64" s="101"/>
      <c r="H64" s="128">
        <v>17.355</v>
      </c>
      <c r="I64" s="135">
        <v>64.9758</v>
      </c>
      <c r="J64" s="101">
        <v>17.5793</v>
      </c>
      <c r="K64" s="101">
        <v>6.8166</v>
      </c>
      <c r="L64" s="101">
        <v>9.618</v>
      </c>
      <c r="M64" s="118">
        <v>1.2486</v>
      </c>
      <c r="N64" s="118">
        <v>0.861</v>
      </c>
      <c r="O64" s="101">
        <v>0.06</v>
      </c>
      <c r="P64" s="7">
        <f t="shared" si="2"/>
        <v>118.5223</v>
      </c>
    </row>
    <row r="65" spans="1:16" ht="18.75">
      <c r="A65" s="47" t="s">
        <v>23</v>
      </c>
      <c r="B65" s="472"/>
      <c r="C65" s="50" t="s">
        <v>18</v>
      </c>
      <c r="D65" s="102"/>
      <c r="E65" s="102"/>
      <c r="F65" s="107">
        <v>6.72</v>
      </c>
      <c r="G65" s="102"/>
      <c r="H65" s="127">
        <v>3277.136</v>
      </c>
      <c r="I65" s="134">
        <v>9037.922</v>
      </c>
      <c r="J65" s="102">
        <v>4392.815</v>
      </c>
      <c r="K65" s="102">
        <v>1777.306</v>
      </c>
      <c r="L65" s="102">
        <v>2107.112</v>
      </c>
      <c r="M65" s="119">
        <v>273.883</v>
      </c>
      <c r="N65" s="119">
        <v>162.729</v>
      </c>
      <c r="O65" s="102">
        <v>6.3</v>
      </c>
      <c r="P65" s="8">
        <f t="shared" si="2"/>
        <v>21041.923000000003</v>
      </c>
    </row>
    <row r="66" spans="1:16" ht="18.75">
      <c r="A66" s="52"/>
      <c r="B66" s="49" t="s">
        <v>20</v>
      </c>
      <c r="C66" s="57" t="s">
        <v>16</v>
      </c>
      <c r="D66" s="101">
        <v>0.005</v>
      </c>
      <c r="E66" s="101">
        <v>29.549</v>
      </c>
      <c r="F66" s="106">
        <v>0.0506</v>
      </c>
      <c r="G66" s="101">
        <v>0.743</v>
      </c>
      <c r="H66" s="128">
        <v>3.3704</v>
      </c>
      <c r="I66" s="133">
        <v>5.007</v>
      </c>
      <c r="J66" s="101">
        <v>9.4182</v>
      </c>
      <c r="K66" s="101">
        <v>13.7875</v>
      </c>
      <c r="L66" s="101">
        <v>5.781</v>
      </c>
      <c r="M66" s="118">
        <v>4.997</v>
      </c>
      <c r="N66" s="118">
        <v>0.9192</v>
      </c>
      <c r="O66" s="101">
        <v>0.4304</v>
      </c>
      <c r="P66" s="7">
        <f t="shared" si="2"/>
        <v>74.0583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03">
        <v>0.788</v>
      </c>
      <c r="E67" s="103">
        <v>1104.281</v>
      </c>
      <c r="F67" s="108">
        <v>1.365</v>
      </c>
      <c r="G67" s="103">
        <v>7.204</v>
      </c>
      <c r="H67" s="132">
        <v>317.594</v>
      </c>
      <c r="I67" s="34">
        <v>269.636</v>
      </c>
      <c r="J67" s="103">
        <v>320.952</v>
      </c>
      <c r="K67" s="103">
        <v>782.299</v>
      </c>
      <c r="L67" s="103">
        <v>323.018</v>
      </c>
      <c r="M67" s="120">
        <v>234.346</v>
      </c>
      <c r="N67" s="120">
        <v>46.878</v>
      </c>
      <c r="O67" s="103">
        <v>52.955</v>
      </c>
      <c r="P67" s="9">
        <f t="shared" si="2"/>
        <v>3461.316</v>
      </c>
    </row>
    <row r="68" spans="4:16" ht="18.75">
      <c r="D68" s="300"/>
      <c r="E68" s="300"/>
      <c r="F68" s="65"/>
      <c r="G68" s="300"/>
      <c r="H68" s="300"/>
      <c r="I68" s="301"/>
      <c r="J68" s="300"/>
      <c r="K68" s="300"/>
      <c r="L68" s="300"/>
      <c r="M68" s="302"/>
      <c r="N68" s="302"/>
      <c r="O68" s="300"/>
      <c r="P68" s="10"/>
    </row>
    <row r="69" spans="1:16" ht="19.5" thickBot="1">
      <c r="A69" s="11"/>
      <c r="B69" s="41" t="s">
        <v>80</v>
      </c>
      <c r="C69" s="11"/>
      <c r="D69" s="303"/>
      <c r="E69" s="303"/>
      <c r="F69" s="304"/>
      <c r="G69" s="303"/>
      <c r="H69" s="303"/>
      <c r="I69" s="303"/>
      <c r="J69" s="303"/>
      <c r="K69" s="303"/>
      <c r="L69" s="303"/>
      <c r="M69" s="305"/>
      <c r="N69" s="305"/>
      <c r="O69" s="489"/>
      <c r="P69" s="489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161</v>
      </c>
      <c r="C71" s="57" t="s">
        <v>16</v>
      </c>
      <c r="D71" s="105">
        <v>15.626</v>
      </c>
      <c r="E71" s="105">
        <v>57.644999999999996</v>
      </c>
      <c r="F71" s="29">
        <v>9.848599999999998</v>
      </c>
      <c r="G71" s="105">
        <v>7.2328</v>
      </c>
      <c r="H71" s="196">
        <v>29.2854</v>
      </c>
      <c r="I71" s="171">
        <v>102.48060000000001</v>
      </c>
      <c r="J71" s="105">
        <v>96.8215</v>
      </c>
      <c r="K71" s="105">
        <v>119.60109999999999</v>
      </c>
      <c r="L71" s="105">
        <v>134.572</v>
      </c>
      <c r="M71" s="122">
        <v>86.7716</v>
      </c>
      <c r="N71" s="122">
        <v>30.3362</v>
      </c>
      <c r="O71" s="105">
        <v>24.0034</v>
      </c>
      <c r="P71" s="7">
        <f aca="true" t="shared" si="3" ref="P71:P78">SUM(D71:O71)</f>
        <v>714.2242000000001</v>
      </c>
    </row>
    <row r="72" spans="1:16" ht="18.75">
      <c r="A72" s="66" t="s">
        <v>51</v>
      </c>
      <c r="B72" s="470"/>
      <c r="C72" s="50" t="s">
        <v>18</v>
      </c>
      <c r="D72" s="124">
        <v>1522.869</v>
      </c>
      <c r="E72" s="124">
        <v>2592.669</v>
      </c>
      <c r="F72" s="146">
        <v>759.203</v>
      </c>
      <c r="G72" s="124">
        <v>697.044</v>
      </c>
      <c r="H72" s="187">
        <v>4881.453</v>
      </c>
      <c r="I72" s="448">
        <v>13134.000000000002</v>
      </c>
      <c r="J72" s="124">
        <v>13157.566999999997</v>
      </c>
      <c r="K72" s="124">
        <v>14518.771</v>
      </c>
      <c r="L72" s="124">
        <v>18385.508</v>
      </c>
      <c r="M72" s="430">
        <v>11912.686</v>
      </c>
      <c r="N72" s="430">
        <v>4029.629</v>
      </c>
      <c r="O72" s="124">
        <v>3454.635</v>
      </c>
      <c r="P72" s="8">
        <f t="shared" si="3"/>
        <v>89046.034</v>
      </c>
    </row>
    <row r="73" spans="1:16" ht="18.75">
      <c r="A73" s="47" t="s">
        <v>0</v>
      </c>
      <c r="B73" s="471" t="s">
        <v>54</v>
      </c>
      <c r="C73" s="57" t="s">
        <v>16</v>
      </c>
      <c r="D73" s="101">
        <v>0.848</v>
      </c>
      <c r="E73" s="101">
        <v>0.535</v>
      </c>
      <c r="F73" s="106">
        <v>0.0267</v>
      </c>
      <c r="G73" s="101"/>
      <c r="H73" s="192">
        <v>0.0341</v>
      </c>
      <c r="I73" s="133">
        <v>4.0458</v>
      </c>
      <c r="J73" s="101">
        <v>15.8384</v>
      </c>
      <c r="K73" s="101">
        <v>7.6986</v>
      </c>
      <c r="L73" s="101">
        <v>4.1835</v>
      </c>
      <c r="M73" s="118">
        <v>1.3529</v>
      </c>
      <c r="N73" s="118">
        <v>1.8699</v>
      </c>
      <c r="O73" s="101">
        <v>2.3372</v>
      </c>
      <c r="P73" s="7">
        <f t="shared" si="3"/>
        <v>38.7701</v>
      </c>
    </row>
    <row r="74" spans="1:16" ht="18.75">
      <c r="A74" s="47" t="s">
        <v>34</v>
      </c>
      <c r="B74" s="472"/>
      <c r="C74" s="50" t="s">
        <v>18</v>
      </c>
      <c r="D74" s="102">
        <v>1285.896</v>
      </c>
      <c r="E74" s="102">
        <v>895.146</v>
      </c>
      <c r="F74" s="107">
        <v>79.677</v>
      </c>
      <c r="G74" s="102"/>
      <c r="H74" s="193">
        <v>37.496</v>
      </c>
      <c r="I74" s="35">
        <v>3706.229</v>
      </c>
      <c r="J74" s="102">
        <v>20137.003</v>
      </c>
      <c r="K74" s="102">
        <v>13671.177</v>
      </c>
      <c r="L74" s="102">
        <v>9592.223</v>
      </c>
      <c r="M74" s="119">
        <v>3206.344</v>
      </c>
      <c r="N74" s="137">
        <v>2506.982</v>
      </c>
      <c r="O74" s="102">
        <v>1444.897</v>
      </c>
      <c r="P74" s="8">
        <f t="shared" si="3"/>
        <v>56563.06999999999</v>
      </c>
    </row>
    <row r="75" spans="1:16" ht="18.75">
      <c r="A75" s="47" t="s">
        <v>0</v>
      </c>
      <c r="B75" s="471" t="s">
        <v>55</v>
      </c>
      <c r="C75" s="57" t="s">
        <v>16</v>
      </c>
      <c r="D75" s="101">
        <v>0.0157</v>
      </c>
      <c r="E75" s="101">
        <v>0.0769</v>
      </c>
      <c r="F75" s="106">
        <v>0.0005</v>
      </c>
      <c r="G75" s="101"/>
      <c r="H75" s="192">
        <v>0.6606</v>
      </c>
      <c r="I75" s="133">
        <v>0.8698</v>
      </c>
      <c r="J75" s="101">
        <v>0.2128</v>
      </c>
      <c r="K75" s="101"/>
      <c r="L75" s="101">
        <v>0.0516</v>
      </c>
      <c r="M75" s="118">
        <v>0.2312</v>
      </c>
      <c r="N75" s="118">
        <v>0.1536</v>
      </c>
      <c r="O75" s="101">
        <v>0.0562</v>
      </c>
      <c r="P75" s="7">
        <f t="shared" si="3"/>
        <v>2.3289</v>
      </c>
    </row>
    <row r="76" spans="1:16" ht="18.75">
      <c r="A76" s="47" t="s">
        <v>0</v>
      </c>
      <c r="B76" s="472"/>
      <c r="C76" s="50" t="s">
        <v>18</v>
      </c>
      <c r="D76" s="102">
        <v>9.891</v>
      </c>
      <c r="E76" s="102">
        <v>52.108</v>
      </c>
      <c r="F76" s="107">
        <v>0.315</v>
      </c>
      <c r="G76" s="102"/>
      <c r="H76" s="193">
        <v>94.407</v>
      </c>
      <c r="I76" s="134">
        <v>72.614</v>
      </c>
      <c r="J76" s="102">
        <v>18.614</v>
      </c>
      <c r="K76" s="102"/>
      <c r="L76" s="102">
        <v>1.88</v>
      </c>
      <c r="M76" s="119">
        <v>6.706</v>
      </c>
      <c r="N76" s="119">
        <v>5.121</v>
      </c>
      <c r="O76" s="102">
        <v>2.027</v>
      </c>
      <c r="P76" s="8">
        <f t="shared" si="3"/>
        <v>263.683</v>
      </c>
    </row>
    <row r="77" spans="1:16" ht="18.75">
      <c r="A77" s="47" t="s">
        <v>56</v>
      </c>
      <c r="B77" s="49" t="s">
        <v>57</v>
      </c>
      <c r="C77" s="57" t="s">
        <v>16</v>
      </c>
      <c r="D77" s="101"/>
      <c r="E77" s="101"/>
      <c r="F77" s="106"/>
      <c r="G77" s="101"/>
      <c r="H77" s="192"/>
      <c r="I77" s="133"/>
      <c r="J77" s="101"/>
      <c r="K77" s="101"/>
      <c r="L77" s="101"/>
      <c r="M77" s="118"/>
      <c r="N77" s="118"/>
      <c r="O77" s="101"/>
      <c r="P77" s="7">
        <f t="shared" si="3"/>
        <v>0</v>
      </c>
    </row>
    <row r="78" spans="1:16" ht="18.75">
      <c r="A78" s="52"/>
      <c r="B78" s="50" t="s">
        <v>58</v>
      </c>
      <c r="C78" s="50" t="s">
        <v>18</v>
      </c>
      <c r="D78" s="102"/>
      <c r="E78" s="102"/>
      <c r="F78" s="107"/>
      <c r="G78" s="102"/>
      <c r="H78" s="193"/>
      <c r="I78" s="34"/>
      <c r="J78" s="102"/>
      <c r="K78" s="102"/>
      <c r="L78" s="102"/>
      <c r="M78" s="119"/>
      <c r="N78" s="119"/>
      <c r="O78" s="102"/>
      <c r="P78" s="8">
        <f t="shared" si="3"/>
        <v>0</v>
      </c>
    </row>
    <row r="79" spans="1:16" ht="18.75">
      <c r="A79" s="52"/>
      <c r="B79" s="471" t="s">
        <v>59</v>
      </c>
      <c r="C79" s="57" t="s">
        <v>16</v>
      </c>
      <c r="D79" s="101"/>
      <c r="E79" s="101"/>
      <c r="F79" s="106"/>
      <c r="G79" s="101"/>
      <c r="H79" s="192"/>
      <c r="I79" s="135"/>
      <c r="J79" s="101"/>
      <c r="K79" s="101"/>
      <c r="L79" s="101"/>
      <c r="M79" s="118"/>
      <c r="N79" s="118"/>
      <c r="O79" s="101"/>
      <c r="P79" s="7">
        <f aca="true" t="shared" si="4" ref="P79:P102">SUM(D79:O79)</f>
        <v>0</v>
      </c>
    </row>
    <row r="80" spans="1:16" ht="18.75">
      <c r="A80" s="47" t="s">
        <v>17</v>
      </c>
      <c r="B80" s="472"/>
      <c r="C80" s="50" t="s">
        <v>18</v>
      </c>
      <c r="D80" s="102"/>
      <c r="E80" s="102"/>
      <c r="F80" s="107"/>
      <c r="G80" s="102"/>
      <c r="H80" s="193"/>
      <c r="I80" s="134"/>
      <c r="J80" s="102"/>
      <c r="K80" s="102"/>
      <c r="L80" s="102"/>
      <c r="M80" s="119"/>
      <c r="N80" s="119"/>
      <c r="O80" s="102"/>
      <c r="P80" s="8">
        <f t="shared" si="4"/>
        <v>0</v>
      </c>
    </row>
    <row r="81" spans="1:16" ht="18.75">
      <c r="A81" s="52"/>
      <c r="B81" s="49" t="s">
        <v>20</v>
      </c>
      <c r="C81" s="57" t="s">
        <v>16</v>
      </c>
      <c r="D81" s="101">
        <v>13.3128</v>
      </c>
      <c r="E81" s="101">
        <v>5.8239</v>
      </c>
      <c r="F81" s="106">
        <v>2.4114</v>
      </c>
      <c r="G81" s="101">
        <v>1.6047</v>
      </c>
      <c r="H81" s="192">
        <v>19.1406</v>
      </c>
      <c r="I81" s="133">
        <v>12.8235</v>
      </c>
      <c r="J81" s="101">
        <v>7.4695</v>
      </c>
      <c r="K81" s="101">
        <v>1.1401</v>
      </c>
      <c r="L81" s="101">
        <v>3.4177</v>
      </c>
      <c r="M81" s="118">
        <v>8.2465</v>
      </c>
      <c r="N81" s="118">
        <v>10.8755</v>
      </c>
      <c r="O81" s="101">
        <v>12.8995</v>
      </c>
      <c r="P81" s="7">
        <f t="shared" si="4"/>
        <v>99.1657</v>
      </c>
    </row>
    <row r="82" spans="1:16" ht="18.75">
      <c r="A82" s="52"/>
      <c r="B82" s="50" t="s">
        <v>60</v>
      </c>
      <c r="C82" s="50" t="s">
        <v>18</v>
      </c>
      <c r="D82" s="102">
        <v>4348.025</v>
      </c>
      <c r="E82" s="102">
        <v>2754.003</v>
      </c>
      <c r="F82" s="107">
        <v>1443.356</v>
      </c>
      <c r="G82" s="102">
        <v>473.179</v>
      </c>
      <c r="H82" s="193">
        <v>9574.579</v>
      </c>
      <c r="I82" s="34">
        <v>6121.201</v>
      </c>
      <c r="J82" s="102">
        <v>5293.715</v>
      </c>
      <c r="K82" s="102">
        <v>2323.381</v>
      </c>
      <c r="L82" s="102">
        <v>2580.216</v>
      </c>
      <c r="M82" s="119">
        <v>4748.286</v>
      </c>
      <c r="N82" s="137">
        <v>4442.903</v>
      </c>
      <c r="O82" s="102">
        <v>10223.495</v>
      </c>
      <c r="P82" s="8">
        <f t="shared" si="4"/>
        <v>54326.339</v>
      </c>
    </row>
    <row r="83" spans="1:16" ht="18.75">
      <c r="A83" s="47" t="s">
        <v>23</v>
      </c>
      <c r="B83" s="469" t="s">
        <v>157</v>
      </c>
      <c r="C83" s="57" t="s">
        <v>16</v>
      </c>
      <c r="D83" s="105">
        <v>14.176499999999999</v>
      </c>
      <c r="E83" s="105">
        <v>6.4358</v>
      </c>
      <c r="F83" s="29">
        <v>2.4386</v>
      </c>
      <c r="G83" s="105">
        <v>1.6047</v>
      </c>
      <c r="H83" s="196">
        <v>19.8353</v>
      </c>
      <c r="I83" s="447">
        <v>17.7391</v>
      </c>
      <c r="J83" s="105">
        <v>23.5207</v>
      </c>
      <c r="K83" s="105">
        <v>8.8387</v>
      </c>
      <c r="L83" s="105">
        <v>7.6528</v>
      </c>
      <c r="M83" s="122">
        <v>9.830599999999999</v>
      </c>
      <c r="N83" s="122">
        <v>12.899000000000001</v>
      </c>
      <c r="O83" s="105">
        <v>15.2929</v>
      </c>
      <c r="P83" s="7">
        <f t="shared" si="4"/>
        <v>140.2647</v>
      </c>
    </row>
    <row r="84" spans="1:16" ht="18.75">
      <c r="A84" s="51"/>
      <c r="B84" s="470"/>
      <c r="C84" s="50" t="s">
        <v>18</v>
      </c>
      <c r="D84" s="124">
        <v>5643.812</v>
      </c>
      <c r="E84" s="124">
        <v>3701.257</v>
      </c>
      <c r="F84" s="146">
        <v>1523.348</v>
      </c>
      <c r="G84" s="124">
        <v>473.179</v>
      </c>
      <c r="H84" s="187">
        <v>9706.482</v>
      </c>
      <c r="I84" s="300">
        <v>9900.044</v>
      </c>
      <c r="J84" s="124">
        <v>25449.332000000002</v>
      </c>
      <c r="K84" s="124">
        <v>15994.557999999999</v>
      </c>
      <c r="L84" s="124">
        <v>12174.319</v>
      </c>
      <c r="M84" s="430">
        <v>7961.336</v>
      </c>
      <c r="N84" s="430">
        <v>6955.006</v>
      </c>
      <c r="O84" s="124">
        <v>11670.419000000002</v>
      </c>
      <c r="P84" s="8">
        <f t="shared" si="4"/>
        <v>111153.092</v>
      </c>
    </row>
    <row r="85" spans="1:16" ht="18.75">
      <c r="A85" s="465" t="s">
        <v>163</v>
      </c>
      <c r="B85" s="466"/>
      <c r="C85" s="57" t="s">
        <v>16</v>
      </c>
      <c r="D85" s="101">
        <v>0.417</v>
      </c>
      <c r="E85" s="101">
        <v>0.2106</v>
      </c>
      <c r="F85" s="106">
        <v>0.1688</v>
      </c>
      <c r="G85" s="101"/>
      <c r="H85" s="207">
        <v>0.0024</v>
      </c>
      <c r="I85" s="210">
        <v>0.6101</v>
      </c>
      <c r="J85" s="133">
        <v>0.6741</v>
      </c>
      <c r="K85" s="101">
        <v>1.286</v>
      </c>
      <c r="L85" s="101">
        <v>0.8527</v>
      </c>
      <c r="M85" s="118">
        <v>0.9205</v>
      </c>
      <c r="N85" s="118">
        <v>0.8402</v>
      </c>
      <c r="O85" s="101">
        <v>0.3685</v>
      </c>
      <c r="P85" s="7">
        <f t="shared" si="4"/>
        <v>6.3509</v>
      </c>
    </row>
    <row r="86" spans="1:16" ht="18.75">
      <c r="A86" s="467"/>
      <c r="B86" s="468"/>
      <c r="C86" s="50" t="s">
        <v>18</v>
      </c>
      <c r="D86" s="102">
        <v>117.252</v>
      </c>
      <c r="E86" s="102">
        <v>147.263</v>
      </c>
      <c r="F86" s="107">
        <v>128.531</v>
      </c>
      <c r="G86" s="102"/>
      <c r="H86" s="208">
        <v>1.26</v>
      </c>
      <c r="I86" s="211">
        <v>923.952</v>
      </c>
      <c r="J86" s="134">
        <v>1140.869</v>
      </c>
      <c r="K86" s="102">
        <v>1654.653</v>
      </c>
      <c r="L86" s="102">
        <v>1234.4</v>
      </c>
      <c r="M86" s="119">
        <v>878.695</v>
      </c>
      <c r="N86" s="137">
        <v>597.274</v>
      </c>
      <c r="O86" s="102">
        <v>318.184</v>
      </c>
      <c r="P86" s="8">
        <f t="shared" si="4"/>
        <v>7142.3330000000005</v>
      </c>
    </row>
    <row r="87" spans="1:16" ht="18.75">
      <c r="A87" s="465" t="s">
        <v>61</v>
      </c>
      <c r="B87" s="466"/>
      <c r="C87" s="57" t="s">
        <v>16</v>
      </c>
      <c r="D87" s="101"/>
      <c r="E87" s="101"/>
      <c r="F87" s="106"/>
      <c r="G87" s="101"/>
      <c r="H87" s="207"/>
      <c r="I87" s="212"/>
      <c r="J87" s="133"/>
      <c r="K87" s="101"/>
      <c r="L87" s="101"/>
      <c r="M87" s="118"/>
      <c r="N87" s="118"/>
      <c r="O87" s="101"/>
      <c r="P87" s="7">
        <f t="shared" si="4"/>
        <v>0</v>
      </c>
    </row>
    <row r="88" spans="1:16" ht="18.75">
      <c r="A88" s="467"/>
      <c r="B88" s="468"/>
      <c r="C88" s="50" t="s">
        <v>18</v>
      </c>
      <c r="D88" s="102"/>
      <c r="E88" s="102"/>
      <c r="F88" s="107"/>
      <c r="G88" s="102"/>
      <c r="H88" s="208"/>
      <c r="I88" s="211"/>
      <c r="J88" s="134"/>
      <c r="K88" s="102"/>
      <c r="L88" s="102"/>
      <c r="M88" s="119"/>
      <c r="N88" s="119"/>
      <c r="O88" s="102"/>
      <c r="P88" s="8">
        <f t="shared" si="4"/>
        <v>0</v>
      </c>
    </row>
    <row r="89" spans="1:16" ht="18.75">
      <c r="A89" s="465" t="s">
        <v>164</v>
      </c>
      <c r="B89" s="466"/>
      <c r="C89" s="57" t="s">
        <v>16</v>
      </c>
      <c r="D89" s="101"/>
      <c r="E89" s="101"/>
      <c r="F89" s="106">
        <v>0.0022</v>
      </c>
      <c r="G89" s="101">
        <v>0.0067</v>
      </c>
      <c r="H89" s="207">
        <v>0.0504</v>
      </c>
      <c r="I89" s="212">
        <v>0.1239</v>
      </c>
      <c r="J89" s="133">
        <v>0.0257</v>
      </c>
      <c r="K89" s="101">
        <v>0.389</v>
      </c>
      <c r="L89" s="101">
        <v>0.7431</v>
      </c>
      <c r="M89" s="118">
        <v>0.4342</v>
      </c>
      <c r="N89" s="118">
        <v>3.6242</v>
      </c>
      <c r="O89" s="101">
        <v>0.0146</v>
      </c>
      <c r="P89" s="7">
        <f t="shared" si="4"/>
        <v>5.414</v>
      </c>
    </row>
    <row r="90" spans="1:16" ht="18.75">
      <c r="A90" s="467"/>
      <c r="B90" s="468"/>
      <c r="C90" s="50" t="s">
        <v>18</v>
      </c>
      <c r="D90" s="102"/>
      <c r="E90" s="102"/>
      <c r="F90" s="107">
        <v>5.775</v>
      </c>
      <c r="G90" s="102">
        <v>12.737</v>
      </c>
      <c r="H90" s="208">
        <v>144.428</v>
      </c>
      <c r="I90" s="211">
        <v>271.436</v>
      </c>
      <c r="J90" s="134">
        <v>44.541</v>
      </c>
      <c r="K90" s="102">
        <v>201.338</v>
      </c>
      <c r="L90" s="102">
        <v>295.281</v>
      </c>
      <c r="M90" s="119">
        <v>283.718</v>
      </c>
      <c r="N90" s="119">
        <v>1406.915</v>
      </c>
      <c r="O90" s="102">
        <v>85.092</v>
      </c>
      <c r="P90" s="8">
        <f t="shared" si="4"/>
        <v>2751.261</v>
      </c>
    </row>
    <row r="91" spans="1:16" ht="18.75">
      <c r="A91" s="465" t="s">
        <v>165</v>
      </c>
      <c r="B91" s="466"/>
      <c r="C91" s="57" t="s">
        <v>16</v>
      </c>
      <c r="D91" s="101">
        <v>0.9667</v>
      </c>
      <c r="E91" s="101">
        <v>0.743</v>
      </c>
      <c r="F91" s="106">
        <v>0.4782</v>
      </c>
      <c r="G91" s="101">
        <v>0.438</v>
      </c>
      <c r="H91" s="207">
        <v>26.32</v>
      </c>
      <c r="I91" s="212">
        <v>33.6505</v>
      </c>
      <c r="J91" s="133">
        <v>4.882</v>
      </c>
      <c r="K91" s="101">
        <v>0.908</v>
      </c>
      <c r="L91" s="101">
        <v>4.184</v>
      </c>
      <c r="M91" s="118">
        <v>8.8139</v>
      </c>
      <c r="N91" s="118">
        <v>6.8375</v>
      </c>
      <c r="O91" s="101">
        <v>4.8412</v>
      </c>
      <c r="P91" s="7">
        <f t="shared" si="4"/>
        <v>93.06300000000002</v>
      </c>
    </row>
    <row r="92" spans="1:16" ht="18.75">
      <c r="A92" s="467"/>
      <c r="B92" s="468"/>
      <c r="C92" s="50" t="s">
        <v>18</v>
      </c>
      <c r="D92" s="102">
        <v>1011.245</v>
      </c>
      <c r="E92" s="102">
        <v>846.554</v>
      </c>
      <c r="F92" s="107">
        <v>776.562</v>
      </c>
      <c r="G92" s="102">
        <v>441</v>
      </c>
      <c r="H92" s="208">
        <v>35520.135</v>
      </c>
      <c r="I92" s="211">
        <v>54239.599</v>
      </c>
      <c r="J92" s="134">
        <v>10357.99</v>
      </c>
      <c r="K92" s="102">
        <v>920.01</v>
      </c>
      <c r="L92" s="102">
        <v>5086.556</v>
      </c>
      <c r="M92" s="119">
        <v>9998.367</v>
      </c>
      <c r="N92" s="137">
        <v>10397.202</v>
      </c>
      <c r="O92" s="102">
        <v>10602.105</v>
      </c>
      <c r="P92" s="8">
        <f t="shared" si="4"/>
        <v>140197.325</v>
      </c>
    </row>
    <row r="93" spans="1:16" ht="18.75">
      <c r="A93" s="465" t="s">
        <v>63</v>
      </c>
      <c r="B93" s="466"/>
      <c r="C93" s="57" t="s">
        <v>16</v>
      </c>
      <c r="D93" s="101"/>
      <c r="E93" s="101"/>
      <c r="F93" s="106"/>
      <c r="G93" s="101"/>
      <c r="H93" s="207">
        <v>0.002</v>
      </c>
      <c r="I93" s="212"/>
      <c r="J93" s="133"/>
      <c r="K93" s="101"/>
      <c r="L93" s="101">
        <v>0.0006</v>
      </c>
      <c r="M93" s="118"/>
      <c r="N93" s="118"/>
      <c r="O93" s="101">
        <v>0.001</v>
      </c>
      <c r="P93" s="7">
        <f t="shared" si="4"/>
        <v>0.0036</v>
      </c>
    </row>
    <row r="94" spans="1:16" ht="18.75">
      <c r="A94" s="467"/>
      <c r="B94" s="468"/>
      <c r="C94" s="50" t="s">
        <v>18</v>
      </c>
      <c r="D94" s="102"/>
      <c r="E94" s="102"/>
      <c r="F94" s="107"/>
      <c r="G94" s="102"/>
      <c r="H94" s="208">
        <v>3.255</v>
      </c>
      <c r="I94" s="188"/>
      <c r="J94" s="134"/>
      <c r="K94" s="102"/>
      <c r="L94" s="102">
        <v>1.05</v>
      </c>
      <c r="M94" s="119"/>
      <c r="N94" s="119"/>
      <c r="O94" s="102">
        <v>0.525</v>
      </c>
      <c r="P94" s="8">
        <f t="shared" si="4"/>
        <v>4.83</v>
      </c>
    </row>
    <row r="95" spans="1:16" ht="18.75">
      <c r="A95" s="465" t="s">
        <v>175</v>
      </c>
      <c r="B95" s="466"/>
      <c r="C95" s="57" t="s">
        <v>16</v>
      </c>
      <c r="D95" s="101">
        <v>0.7147</v>
      </c>
      <c r="E95" s="101">
        <v>0.6631</v>
      </c>
      <c r="F95" s="106">
        <v>0.03</v>
      </c>
      <c r="G95" s="101">
        <v>0.01</v>
      </c>
      <c r="H95" s="207">
        <v>0.0037</v>
      </c>
      <c r="I95" s="213">
        <v>0.0435</v>
      </c>
      <c r="J95" s="133">
        <v>0.009</v>
      </c>
      <c r="K95" s="101">
        <v>0.0128</v>
      </c>
      <c r="L95" s="101">
        <v>0.0282</v>
      </c>
      <c r="M95" s="118">
        <v>0.0507</v>
      </c>
      <c r="N95" s="118">
        <v>0.23</v>
      </c>
      <c r="O95" s="101">
        <v>0.0622</v>
      </c>
      <c r="P95" s="7">
        <f t="shared" si="4"/>
        <v>1.8579</v>
      </c>
    </row>
    <row r="96" spans="1:16" ht="18.75">
      <c r="A96" s="467"/>
      <c r="B96" s="468"/>
      <c r="C96" s="50" t="s">
        <v>18</v>
      </c>
      <c r="D96" s="102">
        <v>198.991</v>
      </c>
      <c r="E96" s="102">
        <v>355.013</v>
      </c>
      <c r="F96" s="107">
        <v>26.618</v>
      </c>
      <c r="G96" s="102">
        <v>5.775</v>
      </c>
      <c r="H96" s="208">
        <v>0.971</v>
      </c>
      <c r="I96" s="188">
        <v>36.479</v>
      </c>
      <c r="J96" s="134">
        <v>6.699</v>
      </c>
      <c r="K96" s="102">
        <v>20.623</v>
      </c>
      <c r="L96" s="102">
        <v>40.919</v>
      </c>
      <c r="M96" s="119">
        <v>73.427</v>
      </c>
      <c r="N96" s="137">
        <v>142.171</v>
      </c>
      <c r="O96" s="102">
        <v>16.412</v>
      </c>
      <c r="P96" s="8">
        <f t="shared" si="4"/>
        <v>924.0980000000002</v>
      </c>
    </row>
    <row r="97" spans="1:16" ht="18.75">
      <c r="A97" s="465" t="s">
        <v>64</v>
      </c>
      <c r="B97" s="466"/>
      <c r="C97" s="57" t="s">
        <v>16</v>
      </c>
      <c r="D97" s="101">
        <v>375.8835</v>
      </c>
      <c r="E97" s="101">
        <v>188.8789</v>
      </c>
      <c r="F97" s="106">
        <v>0.9907</v>
      </c>
      <c r="G97" s="125">
        <v>1.4508</v>
      </c>
      <c r="H97" s="207">
        <v>1147.1475</v>
      </c>
      <c r="I97" s="213">
        <v>1345.4841</v>
      </c>
      <c r="J97" s="133">
        <v>874.12575</v>
      </c>
      <c r="K97" s="101">
        <v>1007.8395</v>
      </c>
      <c r="L97" s="101">
        <v>437.8497</v>
      </c>
      <c r="M97" s="118">
        <v>613.8161</v>
      </c>
      <c r="N97" s="118">
        <v>1006.5723</v>
      </c>
      <c r="O97" s="101">
        <v>38.46018</v>
      </c>
      <c r="P97" s="7">
        <f t="shared" si="4"/>
        <v>7038.49903</v>
      </c>
    </row>
    <row r="98" spans="1:16" ht="18.75">
      <c r="A98" s="467"/>
      <c r="B98" s="468"/>
      <c r="C98" s="50" t="s">
        <v>18</v>
      </c>
      <c r="D98" s="102">
        <v>159058.461</v>
      </c>
      <c r="E98" s="102">
        <v>74508.093</v>
      </c>
      <c r="F98" s="107">
        <v>749.997</v>
      </c>
      <c r="G98" s="102">
        <v>647.58</v>
      </c>
      <c r="H98" s="208">
        <v>520135.75</v>
      </c>
      <c r="I98" s="188">
        <v>409527.269</v>
      </c>
      <c r="J98" s="134">
        <v>297597.06</v>
      </c>
      <c r="K98" s="102">
        <v>367935.043</v>
      </c>
      <c r="L98" s="102">
        <v>159348.354</v>
      </c>
      <c r="M98" s="119">
        <v>204011.189</v>
      </c>
      <c r="N98" s="137">
        <v>318917.58</v>
      </c>
      <c r="O98" s="102">
        <v>9949.826</v>
      </c>
      <c r="P98" s="8">
        <f t="shared" si="4"/>
        <v>2522386.202</v>
      </c>
    </row>
    <row r="99" spans="1:16" ht="18.75">
      <c r="A99" s="473" t="s">
        <v>65</v>
      </c>
      <c r="B99" s="474"/>
      <c r="C99" s="57" t="s">
        <v>16</v>
      </c>
      <c r="D99" s="105">
        <v>995.8101999999999</v>
      </c>
      <c r="E99" s="105">
        <v>620.5941999999999</v>
      </c>
      <c r="F99" s="449">
        <v>181.3716</v>
      </c>
      <c r="G99" s="105">
        <v>122.55829999999999</v>
      </c>
      <c r="H99" s="209">
        <v>1928.6446999999998</v>
      </c>
      <c r="I99" s="294">
        <v>1895.0340999999999</v>
      </c>
      <c r="J99" s="171">
        <v>1411.9648499999998</v>
      </c>
      <c r="K99" s="105">
        <v>1579.6118000000001</v>
      </c>
      <c r="L99" s="105">
        <v>978.3276999999999</v>
      </c>
      <c r="M99" s="122">
        <v>1293.1997999999999</v>
      </c>
      <c r="N99" s="122">
        <v>1541.5506</v>
      </c>
      <c r="O99" s="105">
        <v>652.88128</v>
      </c>
      <c r="P99" s="7">
        <f t="shared" si="4"/>
        <v>13201.54913</v>
      </c>
    </row>
    <row r="100" spans="1:16" ht="18.75">
      <c r="A100" s="475"/>
      <c r="B100" s="476"/>
      <c r="C100" s="50" t="s">
        <v>18</v>
      </c>
      <c r="D100" s="124">
        <v>407963.075</v>
      </c>
      <c r="E100" s="124">
        <v>260011.94799999997</v>
      </c>
      <c r="F100" s="450">
        <v>102620.12200000003</v>
      </c>
      <c r="G100" s="124">
        <v>82690.20899999999</v>
      </c>
      <c r="H100" s="131">
        <v>703559.885</v>
      </c>
      <c r="I100" s="296">
        <v>606750.064</v>
      </c>
      <c r="J100" s="448">
        <v>512776.87399999995</v>
      </c>
      <c r="K100" s="146">
        <v>645201.237</v>
      </c>
      <c r="L100" s="124">
        <v>522337.4100000002</v>
      </c>
      <c r="M100" s="430">
        <v>789634.2960000001</v>
      </c>
      <c r="N100" s="430">
        <v>717716.5689999999</v>
      </c>
      <c r="O100" s="124">
        <v>423963.0310000001</v>
      </c>
      <c r="P100" s="8">
        <f t="shared" si="4"/>
        <v>5775224.720000001</v>
      </c>
    </row>
    <row r="101" spans="1:16" ht="18.75">
      <c r="A101" s="47" t="s">
        <v>0</v>
      </c>
      <c r="B101" s="471" t="s">
        <v>203</v>
      </c>
      <c r="C101" s="57" t="s">
        <v>16</v>
      </c>
      <c r="D101" s="101"/>
      <c r="E101" s="101">
        <v>0.0023</v>
      </c>
      <c r="F101" s="106"/>
      <c r="G101" s="101"/>
      <c r="H101" s="207"/>
      <c r="I101" s="212"/>
      <c r="J101" s="133"/>
      <c r="K101" s="101"/>
      <c r="L101" s="101">
        <v>0.0144</v>
      </c>
      <c r="M101" s="118"/>
      <c r="N101" s="118"/>
      <c r="O101" s="101"/>
      <c r="P101" s="7">
        <f t="shared" si="4"/>
        <v>0.0167</v>
      </c>
    </row>
    <row r="102" spans="1:16" ht="18.75">
      <c r="A102" s="47" t="s">
        <v>0</v>
      </c>
      <c r="B102" s="472"/>
      <c r="C102" s="50" t="s">
        <v>18</v>
      </c>
      <c r="D102" s="102"/>
      <c r="E102" s="102">
        <v>4.83</v>
      </c>
      <c r="F102" s="107"/>
      <c r="G102" s="102"/>
      <c r="H102" s="191"/>
      <c r="I102" s="214"/>
      <c r="J102" s="134"/>
      <c r="K102" s="102"/>
      <c r="L102" s="102">
        <v>46.222</v>
      </c>
      <c r="M102" s="119"/>
      <c r="N102" s="119"/>
      <c r="O102" s="102"/>
      <c r="P102" s="8">
        <f t="shared" si="4"/>
        <v>51.052</v>
      </c>
    </row>
    <row r="103" spans="1:16" ht="18.75">
      <c r="A103" s="47" t="s">
        <v>66</v>
      </c>
      <c r="B103" s="471" t="s">
        <v>196</v>
      </c>
      <c r="C103" s="57" t="s">
        <v>16</v>
      </c>
      <c r="D103" s="101">
        <v>1.8043</v>
      </c>
      <c r="E103" s="101">
        <v>1.6122</v>
      </c>
      <c r="F103" s="106">
        <v>0.1668</v>
      </c>
      <c r="G103" s="101">
        <v>0.5587</v>
      </c>
      <c r="H103" s="192">
        <v>7.0697</v>
      </c>
      <c r="I103" s="133">
        <v>9.3706</v>
      </c>
      <c r="J103" s="101">
        <v>2.4481</v>
      </c>
      <c r="K103" s="101">
        <v>0.4736</v>
      </c>
      <c r="L103" s="101">
        <v>3.9571</v>
      </c>
      <c r="M103" s="118">
        <v>8.08</v>
      </c>
      <c r="N103" s="118">
        <v>5.6472</v>
      </c>
      <c r="O103" s="101">
        <v>4.4283</v>
      </c>
      <c r="P103" s="7">
        <f aca="true" t="shared" si="5" ref="P103:P112">SUM(D103:O103)</f>
        <v>45.6166</v>
      </c>
    </row>
    <row r="104" spans="1:16" ht="18.75">
      <c r="A104" s="47" t="s">
        <v>0</v>
      </c>
      <c r="B104" s="472"/>
      <c r="C104" s="50" t="s">
        <v>18</v>
      </c>
      <c r="D104" s="102">
        <v>1034.777</v>
      </c>
      <c r="E104" s="102">
        <v>776.926</v>
      </c>
      <c r="F104" s="107">
        <v>75.073</v>
      </c>
      <c r="G104" s="102">
        <v>254.635</v>
      </c>
      <c r="H104" s="193">
        <v>2692.37</v>
      </c>
      <c r="I104" s="34">
        <v>4255.396</v>
      </c>
      <c r="J104" s="102">
        <v>1030.88</v>
      </c>
      <c r="K104" s="102">
        <v>316.22</v>
      </c>
      <c r="L104" s="102">
        <v>1331.678</v>
      </c>
      <c r="M104" s="119">
        <v>2561.267</v>
      </c>
      <c r="N104" s="137">
        <v>2005.689</v>
      </c>
      <c r="O104" s="102">
        <v>1675.927</v>
      </c>
      <c r="P104" s="8">
        <f t="shared" si="5"/>
        <v>18010.838</v>
      </c>
    </row>
    <row r="105" spans="1:16" ht="18.75">
      <c r="A105" s="47" t="s">
        <v>0</v>
      </c>
      <c r="B105" s="471" t="s">
        <v>197</v>
      </c>
      <c r="C105" s="57" t="s">
        <v>16</v>
      </c>
      <c r="D105" s="101">
        <v>4.6534</v>
      </c>
      <c r="E105" s="101">
        <v>5.3234</v>
      </c>
      <c r="F105" s="106">
        <v>2.4199</v>
      </c>
      <c r="G105" s="101">
        <v>1.3605</v>
      </c>
      <c r="H105" s="192">
        <v>3.1052</v>
      </c>
      <c r="I105" s="135">
        <v>2.4823</v>
      </c>
      <c r="J105" s="101">
        <v>4.2648</v>
      </c>
      <c r="K105" s="101">
        <v>5.65</v>
      </c>
      <c r="L105" s="101">
        <v>426.4691</v>
      </c>
      <c r="M105" s="118">
        <v>949.6906</v>
      </c>
      <c r="N105" s="118">
        <v>875.5683</v>
      </c>
      <c r="O105" s="101">
        <v>893.9545</v>
      </c>
      <c r="P105" s="7">
        <f t="shared" si="5"/>
        <v>3174.942</v>
      </c>
    </row>
    <row r="106" spans="1:16" ht="18.75">
      <c r="A106" s="52"/>
      <c r="B106" s="472"/>
      <c r="C106" s="50" t="s">
        <v>18</v>
      </c>
      <c r="D106" s="102">
        <v>2728.577</v>
      </c>
      <c r="E106" s="102">
        <v>2544.169</v>
      </c>
      <c r="F106" s="107">
        <v>1172.276</v>
      </c>
      <c r="G106" s="102">
        <v>590.16</v>
      </c>
      <c r="H106" s="193">
        <v>1534.858</v>
      </c>
      <c r="I106" s="34">
        <v>1030.361</v>
      </c>
      <c r="J106" s="102">
        <v>1298.303</v>
      </c>
      <c r="K106" s="102">
        <v>2532.123</v>
      </c>
      <c r="L106" s="102">
        <v>59288.506</v>
      </c>
      <c r="M106" s="119">
        <v>142984.553</v>
      </c>
      <c r="N106" s="137">
        <v>135244.176</v>
      </c>
      <c r="O106" s="102">
        <v>147966.827</v>
      </c>
      <c r="P106" s="8">
        <f t="shared" si="5"/>
        <v>498914.889</v>
      </c>
    </row>
    <row r="107" spans="1:16" ht="18.75">
      <c r="A107" s="47" t="s">
        <v>67</v>
      </c>
      <c r="B107" s="471" t="s">
        <v>198</v>
      </c>
      <c r="C107" s="57" t="s">
        <v>16</v>
      </c>
      <c r="D107" s="101">
        <v>0.0128</v>
      </c>
      <c r="E107" s="101">
        <v>0.0811</v>
      </c>
      <c r="F107" s="106">
        <v>0.0902</v>
      </c>
      <c r="G107" s="101"/>
      <c r="H107" s="192">
        <v>0.1391</v>
      </c>
      <c r="I107" s="135">
        <v>0.4764</v>
      </c>
      <c r="J107" s="101">
        <v>0.0361</v>
      </c>
      <c r="K107" s="101">
        <v>0.0114</v>
      </c>
      <c r="L107" s="101">
        <v>0.0575</v>
      </c>
      <c r="M107" s="118">
        <v>0.2635</v>
      </c>
      <c r="N107" s="118">
        <v>0.2016</v>
      </c>
      <c r="O107" s="101">
        <v>0.0638</v>
      </c>
      <c r="P107" s="7">
        <f t="shared" si="5"/>
        <v>1.4335000000000002</v>
      </c>
    </row>
    <row r="108" spans="1:16" ht="18.75">
      <c r="A108" s="52"/>
      <c r="B108" s="472"/>
      <c r="C108" s="50" t="s">
        <v>18</v>
      </c>
      <c r="D108" s="102">
        <v>18.481</v>
      </c>
      <c r="E108" s="102">
        <v>473.972</v>
      </c>
      <c r="F108" s="107">
        <v>540.3</v>
      </c>
      <c r="G108" s="102"/>
      <c r="H108" s="193">
        <v>1008.17</v>
      </c>
      <c r="I108" s="134">
        <v>2398.486</v>
      </c>
      <c r="J108" s="102">
        <v>137.016</v>
      </c>
      <c r="K108" s="102">
        <v>24.035</v>
      </c>
      <c r="L108" s="102">
        <v>211.681</v>
      </c>
      <c r="M108" s="119">
        <v>1268.751</v>
      </c>
      <c r="N108" s="119">
        <v>525.078</v>
      </c>
      <c r="O108" s="102">
        <v>104.307</v>
      </c>
      <c r="P108" s="8">
        <f t="shared" si="5"/>
        <v>6710.276999999999</v>
      </c>
    </row>
    <row r="109" spans="1:16" ht="18.75">
      <c r="A109" s="52"/>
      <c r="B109" s="471" t="s">
        <v>200</v>
      </c>
      <c r="C109" s="57" t="s">
        <v>16</v>
      </c>
      <c r="D109" s="101">
        <v>0.2866</v>
      </c>
      <c r="E109" s="101">
        <v>0.263</v>
      </c>
      <c r="F109" s="106">
        <v>0.138</v>
      </c>
      <c r="G109" s="101"/>
      <c r="H109" s="194">
        <v>0.3284</v>
      </c>
      <c r="I109" s="133">
        <v>0.2646</v>
      </c>
      <c r="J109" s="101">
        <v>0.1434</v>
      </c>
      <c r="K109" s="101">
        <v>0.3036</v>
      </c>
      <c r="L109" s="101">
        <v>1.336</v>
      </c>
      <c r="M109" s="118">
        <v>1.1266</v>
      </c>
      <c r="N109" s="118">
        <v>0.4181</v>
      </c>
      <c r="O109" s="101">
        <v>0.2774</v>
      </c>
      <c r="P109" s="7">
        <f t="shared" si="5"/>
        <v>4.8857</v>
      </c>
    </row>
    <row r="110" spans="1:16" ht="18.75">
      <c r="A110" s="52"/>
      <c r="B110" s="472"/>
      <c r="C110" s="50" t="s">
        <v>18</v>
      </c>
      <c r="D110" s="102">
        <v>445.4</v>
      </c>
      <c r="E110" s="102">
        <v>472.5</v>
      </c>
      <c r="F110" s="107">
        <v>192.99</v>
      </c>
      <c r="G110" s="102"/>
      <c r="H110" s="193">
        <v>204.855</v>
      </c>
      <c r="I110" s="34">
        <v>120.656</v>
      </c>
      <c r="J110" s="102">
        <v>301.561</v>
      </c>
      <c r="K110" s="102">
        <v>495.835</v>
      </c>
      <c r="L110" s="102">
        <v>1061.16</v>
      </c>
      <c r="M110" s="119">
        <v>855.116</v>
      </c>
      <c r="N110" s="137">
        <v>316.131</v>
      </c>
      <c r="O110" s="102">
        <v>501.795</v>
      </c>
      <c r="P110" s="8">
        <f t="shared" si="5"/>
        <v>4967.999</v>
      </c>
    </row>
    <row r="111" spans="1:16" ht="18.75">
      <c r="A111" s="47" t="s">
        <v>68</v>
      </c>
      <c r="B111" s="471" t="s">
        <v>191</v>
      </c>
      <c r="C111" s="57" t="s">
        <v>16</v>
      </c>
      <c r="D111" s="101"/>
      <c r="E111" s="101"/>
      <c r="F111" s="106"/>
      <c r="G111" s="101"/>
      <c r="H111" s="192"/>
      <c r="I111" s="135"/>
      <c r="J111" s="101"/>
      <c r="K111" s="101"/>
      <c r="L111" s="101"/>
      <c r="M111" s="118"/>
      <c r="N111" s="118"/>
      <c r="O111" s="101"/>
      <c r="P111" s="7">
        <f t="shared" si="5"/>
        <v>0</v>
      </c>
    </row>
    <row r="112" spans="1:16" ht="18.75">
      <c r="A112" s="52"/>
      <c r="B112" s="472"/>
      <c r="C112" s="50" t="s">
        <v>18</v>
      </c>
      <c r="D112" s="102"/>
      <c r="E112" s="102"/>
      <c r="F112" s="107"/>
      <c r="G112" s="102"/>
      <c r="H112" s="193"/>
      <c r="I112" s="134"/>
      <c r="J112" s="102"/>
      <c r="K112" s="102"/>
      <c r="L112" s="102"/>
      <c r="M112" s="119"/>
      <c r="N112" s="119"/>
      <c r="O112" s="102"/>
      <c r="P112" s="8">
        <f t="shared" si="5"/>
        <v>0</v>
      </c>
    </row>
    <row r="113" spans="1:16" ht="18.75">
      <c r="A113" s="52"/>
      <c r="B113" s="471" t="s">
        <v>192</v>
      </c>
      <c r="C113" s="57" t="s">
        <v>16</v>
      </c>
      <c r="D113" s="101">
        <v>0.2652</v>
      </c>
      <c r="E113" s="101">
        <v>0.3092</v>
      </c>
      <c r="F113" s="106">
        <v>0.0046</v>
      </c>
      <c r="G113" s="101"/>
      <c r="H113" s="192">
        <v>0.0042</v>
      </c>
      <c r="I113" s="133">
        <v>0.0086</v>
      </c>
      <c r="J113" s="101">
        <v>0.0133</v>
      </c>
      <c r="K113" s="101">
        <v>0.0329</v>
      </c>
      <c r="L113" s="101">
        <v>0.0088</v>
      </c>
      <c r="M113" s="118">
        <v>0.001</v>
      </c>
      <c r="N113" s="118">
        <v>0.002</v>
      </c>
      <c r="O113" s="101">
        <v>0.0414</v>
      </c>
      <c r="P113" s="7">
        <f aca="true" t="shared" si="6" ref="P113:P130">SUM(D113:O113)</f>
        <v>0.6912000000000001</v>
      </c>
    </row>
    <row r="114" spans="1:16" ht="18.75">
      <c r="A114" s="52"/>
      <c r="B114" s="472"/>
      <c r="C114" s="50" t="s">
        <v>18</v>
      </c>
      <c r="D114" s="102">
        <v>404.318</v>
      </c>
      <c r="E114" s="102">
        <v>486.885</v>
      </c>
      <c r="F114" s="107">
        <v>7.245</v>
      </c>
      <c r="G114" s="102"/>
      <c r="H114" s="193">
        <v>6.09</v>
      </c>
      <c r="I114" s="34">
        <v>12.285</v>
      </c>
      <c r="J114" s="102">
        <v>16.742</v>
      </c>
      <c r="K114" s="102">
        <v>25.316</v>
      </c>
      <c r="L114" s="102">
        <v>4.579</v>
      </c>
      <c r="M114" s="119">
        <v>0.315</v>
      </c>
      <c r="N114" s="137">
        <v>3.15</v>
      </c>
      <c r="O114" s="102">
        <v>75.832</v>
      </c>
      <c r="P114" s="8">
        <f t="shared" si="6"/>
        <v>1042.757</v>
      </c>
    </row>
    <row r="115" spans="1:16" ht="18.75">
      <c r="A115" s="47" t="s">
        <v>70</v>
      </c>
      <c r="B115" s="471" t="s">
        <v>201</v>
      </c>
      <c r="C115" s="57" t="s">
        <v>16</v>
      </c>
      <c r="D115" s="101">
        <v>1.1984</v>
      </c>
      <c r="E115" s="101">
        <v>0.9288</v>
      </c>
      <c r="F115" s="106">
        <v>0.3032</v>
      </c>
      <c r="G115" s="101"/>
      <c r="H115" s="192"/>
      <c r="I115" s="135"/>
      <c r="J115" s="101">
        <v>0.017</v>
      </c>
      <c r="K115" s="101"/>
      <c r="L115" s="101"/>
      <c r="M115" s="118"/>
      <c r="N115" s="118"/>
      <c r="O115" s="101"/>
      <c r="P115" s="7">
        <f t="shared" si="6"/>
        <v>2.4473999999999996</v>
      </c>
    </row>
    <row r="116" spans="1:16" ht="18.75">
      <c r="A116" s="52"/>
      <c r="B116" s="472"/>
      <c r="C116" s="50" t="s">
        <v>18</v>
      </c>
      <c r="D116" s="102">
        <v>446.46</v>
      </c>
      <c r="E116" s="102">
        <v>351.54</v>
      </c>
      <c r="F116" s="107">
        <v>112.56</v>
      </c>
      <c r="G116" s="102"/>
      <c r="H116" s="193"/>
      <c r="I116" s="34"/>
      <c r="J116" s="102">
        <v>22.05</v>
      </c>
      <c r="K116" s="102"/>
      <c r="L116" s="102"/>
      <c r="M116" s="119"/>
      <c r="N116" s="137"/>
      <c r="O116" s="102"/>
      <c r="P116" s="8">
        <f t="shared" si="6"/>
        <v>932.6099999999999</v>
      </c>
    </row>
    <row r="117" spans="1:16" ht="18.75">
      <c r="A117" s="52"/>
      <c r="B117" s="471" t="s">
        <v>72</v>
      </c>
      <c r="C117" s="57" t="s">
        <v>16</v>
      </c>
      <c r="D117" s="101">
        <v>0.6422</v>
      </c>
      <c r="E117" s="101">
        <v>0.8435</v>
      </c>
      <c r="F117" s="106">
        <v>0.287</v>
      </c>
      <c r="G117" s="101">
        <v>0.2734</v>
      </c>
      <c r="H117" s="192">
        <v>0.6358</v>
      </c>
      <c r="I117" s="135">
        <v>0.5992</v>
      </c>
      <c r="J117" s="101">
        <v>0.4896</v>
      </c>
      <c r="K117" s="101">
        <v>0.5257</v>
      </c>
      <c r="L117" s="101">
        <v>0.43</v>
      </c>
      <c r="M117" s="118">
        <v>0.2934</v>
      </c>
      <c r="N117" s="118">
        <v>0.0688</v>
      </c>
      <c r="O117" s="101">
        <v>0.204</v>
      </c>
      <c r="P117" s="7">
        <f t="shared" si="6"/>
        <v>5.2926</v>
      </c>
    </row>
    <row r="118" spans="1:16" ht="18.75">
      <c r="A118" s="52"/>
      <c r="B118" s="472"/>
      <c r="C118" s="50" t="s">
        <v>18</v>
      </c>
      <c r="D118" s="102">
        <v>354.626</v>
      </c>
      <c r="E118" s="102">
        <v>509.483</v>
      </c>
      <c r="F118" s="107">
        <v>184.671</v>
      </c>
      <c r="G118" s="102">
        <v>263.981</v>
      </c>
      <c r="H118" s="193">
        <v>511.342</v>
      </c>
      <c r="I118" s="34">
        <v>464.689</v>
      </c>
      <c r="J118" s="102">
        <v>391.802</v>
      </c>
      <c r="K118" s="102">
        <v>464.308</v>
      </c>
      <c r="L118" s="102">
        <v>367.28</v>
      </c>
      <c r="M118" s="119">
        <v>272.538</v>
      </c>
      <c r="N118" s="137">
        <v>75.485</v>
      </c>
      <c r="O118" s="102">
        <v>211.122</v>
      </c>
      <c r="P118" s="8">
        <f t="shared" si="6"/>
        <v>4071.3269999999998</v>
      </c>
    </row>
    <row r="119" spans="1:16" ht="18.75">
      <c r="A119" s="47" t="s">
        <v>23</v>
      </c>
      <c r="B119" s="471" t="s">
        <v>184</v>
      </c>
      <c r="C119" s="57" t="s">
        <v>16</v>
      </c>
      <c r="D119" s="101">
        <v>1.259</v>
      </c>
      <c r="E119" s="101">
        <v>2.4495</v>
      </c>
      <c r="F119" s="106">
        <v>0.8731</v>
      </c>
      <c r="G119" s="101">
        <v>0.02</v>
      </c>
      <c r="H119" s="192">
        <v>0.2793</v>
      </c>
      <c r="I119" s="135">
        <v>0.5778</v>
      </c>
      <c r="J119" s="101">
        <v>0.3072</v>
      </c>
      <c r="K119" s="101">
        <v>0.0487</v>
      </c>
      <c r="L119" s="101">
        <v>0.0342</v>
      </c>
      <c r="M119" s="118">
        <v>1.5672</v>
      </c>
      <c r="N119" s="118">
        <v>0.7358</v>
      </c>
      <c r="O119" s="213">
        <v>0.3814</v>
      </c>
      <c r="P119" s="7">
        <f t="shared" si="6"/>
        <v>8.533199999999999</v>
      </c>
    </row>
    <row r="120" spans="1:16" ht="18.75">
      <c r="A120" s="52"/>
      <c r="B120" s="472"/>
      <c r="C120" s="50" t="s">
        <v>18</v>
      </c>
      <c r="D120" s="102">
        <v>576.932</v>
      </c>
      <c r="E120" s="102">
        <v>799.272</v>
      </c>
      <c r="F120" s="107">
        <v>265.718</v>
      </c>
      <c r="G120" s="102">
        <v>17.85</v>
      </c>
      <c r="H120" s="193">
        <v>171.091</v>
      </c>
      <c r="I120" s="34">
        <v>297.819</v>
      </c>
      <c r="J120" s="102">
        <v>200.984</v>
      </c>
      <c r="K120" s="102">
        <v>42.762</v>
      </c>
      <c r="L120" s="102">
        <v>20.097</v>
      </c>
      <c r="M120" s="119">
        <v>633.591</v>
      </c>
      <c r="N120" s="137">
        <v>343.806</v>
      </c>
      <c r="O120" s="211">
        <v>207.583</v>
      </c>
      <c r="P120" s="8">
        <f t="shared" si="6"/>
        <v>3577.5050000000006</v>
      </c>
    </row>
    <row r="121" spans="1:16" ht="18.75">
      <c r="A121" s="52"/>
      <c r="B121" s="49" t="s">
        <v>20</v>
      </c>
      <c r="C121" s="57" t="s">
        <v>16</v>
      </c>
      <c r="D121" s="101"/>
      <c r="E121" s="101">
        <v>0.003</v>
      </c>
      <c r="F121" s="106"/>
      <c r="G121" s="101"/>
      <c r="H121" s="192"/>
      <c r="I121" s="135">
        <v>0.1697</v>
      </c>
      <c r="J121" s="101"/>
      <c r="K121" s="101"/>
      <c r="L121" s="101">
        <v>0.0017</v>
      </c>
      <c r="M121" s="118"/>
      <c r="N121" s="118"/>
      <c r="O121" s="212">
        <v>0.0024</v>
      </c>
      <c r="P121" s="7">
        <f t="shared" si="6"/>
        <v>0.1768</v>
      </c>
    </row>
    <row r="122" spans="1:16" ht="18.75">
      <c r="A122" s="52"/>
      <c r="B122" s="50" t="s">
        <v>73</v>
      </c>
      <c r="C122" s="50" t="s">
        <v>18</v>
      </c>
      <c r="D122" s="102"/>
      <c r="E122" s="102">
        <v>24.413</v>
      </c>
      <c r="F122" s="107"/>
      <c r="G122" s="102"/>
      <c r="H122" s="193"/>
      <c r="I122" s="34">
        <v>145.417</v>
      </c>
      <c r="J122" s="102"/>
      <c r="K122" s="102"/>
      <c r="L122" s="102">
        <v>10.71</v>
      </c>
      <c r="M122" s="119"/>
      <c r="N122" s="119"/>
      <c r="O122" s="211">
        <v>23.73</v>
      </c>
      <c r="P122" s="8">
        <f t="shared" si="6"/>
        <v>204.27</v>
      </c>
    </row>
    <row r="123" spans="1:16" ht="18.75">
      <c r="A123" s="52"/>
      <c r="B123" s="469" t="s">
        <v>158</v>
      </c>
      <c r="C123" s="57" t="s">
        <v>16</v>
      </c>
      <c r="D123" s="105">
        <v>10.121900000000002</v>
      </c>
      <c r="E123" s="105">
        <v>11.816000000000003</v>
      </c>
      <c r="F123" s="29">
        <v>4.2828</v>
      </c>
      <c r="G123" s="105">
        <v>2.2126</v>
      </c>
      <c r="H123" s="196">
        <v>11.5617</v>
      </c>
      <c r="I123" s="447">
        <v>13.9492</v>
      </c>
      <c r="J123" s="105">
        <v>7.719500000000001</v>
      </c>
      <c r="K123" s="105">
        <v>7.0459000000000005</v>
      </c>
      <c r="L123" s="105">
        <v>432.3088000000001</v>
      </c>
      <c r="M123" s="122">
        <v>961.0223000000001</v>
      </c>
      <c r="N123" s="122">
        <v>882.6418</v>
      </c>
      <c r="O123" s="292">
        <v>899.3531999999999</v>
      </c>
      <c r="P123" s="7">
        <f t="shared" si="6"/>
        <v>3244.0357000000004</v>
      </c>
    </row>
    <row r="124" spans="1:16" ht="18.75">
      <c r="A124" s="51"/>
      <c r="B124" s="470"/>
      <c r="C124" s="50" t="s">
        <v>18</v>
      </c>
      <c r="D124" s="124">
        <v>6009.571000000001</v>
      </c>
      <c r="E124" s="124">
        <v>6443.99</v>
      </c>
      <c r="F124" s="146">
        <v>2550.8329999999996</v>
      </c>
      <c r="G124" s="124">
        <v>1126.6259999999997</v>
      </c>
      <c r="H124" s="187">
        <v>6128.776</v>
      </c>
      <c r="I124" s="448">
        <v>8725.108999999999</v>
      </c>
      <c r="J124" s="124">
        <v>3399.3380000000006</v>
      </c>
      <c r="K124" s="124">
        <v>3900.5989999999997</v>
      </c>
      <c r="L124" s="124">
        <v>62341.913</v>
      </c>
      <c r="M124" s="430">
        <v>148576.131</v>
      </c>
      <c r="N124" s="430">
        <v>138513.515</v>
      </c>
      <c r="O124" s="296">
        <v>150767.12300000002</v>
      </c>
      <c r="P124" s="8">
        <f t="shared" si="6"/>
        <v>538483.524</v>
      </c>
    </row>
    <row r="125" spans="1:16" ht="18.75">
      <c r="A125" s="47" t="s">
        <v>0</v>
      </c>
      <c r="B125" s="471" t="s">
        <v>74</v>
      </c>
      <c r="C125" s="57" t="s">
        <v>16</v>
      </c>
      <c r="D125" s="101"/>
      <c r="E125" s="101"/>
      <c r="F125" s="106"/>
      <c r="G125" s="101"/>
      <c r="H125" s="192"/>
      <c r="I125" s="133"/>
      <c r="J125" s="101"/>
      <c r="K125" s="101"/>
      <c r="L125" s="101"/>
      <c r="M125" s="118"/>
      <c r="N125" s="118"/>
      <c r="O125" s="212"/>
      <c r="P125" s="7">
        <f t="shared" si="6"/>
        <v>0</v>
      </c>
    </row>
    <row r="126" spans="1:16" ht="18.75">
      <c r="A126" s="47" t="s">
        <v>0</v>
      </c>
      <c r="B126" s="472"/>
      <c r="C126" s="50" t="s">
        <v>18</v>
      </c>
      <c r="D126" s="102"/>
      <c r="E126" s="102"/>
      <c r="F126" s="107"/>
      <c r="G126" s="102"/>
      <c r="H126" s="193"/>
      <c r="I126" s="134"/>
      <c r="J126" s="102"/>
      <c r="K126" s="102"/>
      <c r="L126" s="102"/>
      <c r="M126" s="119"/>
      <c r="N126" s="119"/>
      <c r="O126" s="211"/>
      <c r="P126" s="8">
        <f t="shared" si="6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101">
        <v>0.015</v>
      </c>
      <c r="E127" s="101"/>
      <c r="F127" s="106">
        <v>0.027</v>
      </c>
      <c r="G127" s="101"/>
      <c r="H127" s="192"/>
      <c r="I127" s="133"/>
      <c r="J127" s="101"/>
      <c r="K127" s="101"/>
      <c r="L127" s="101"/>
      <c r="M127" s="118"/>
      <c r="N127" s="118"/>
      <c r="O127" s="212"/>
      <c r="P127" s="7">
        <f t="shared" si="6"/>
        <v>0.041999999999999996</v>
      </c>
    </row>
    <row r="128" spans="1:16" ht="18.75">
      <c r="A128" s="52"/>
      <c r="B128" s="472"/>
      <c r="C128" s="50" t="s">
        <v>18</v>
      </c>
      <c r="D128" s="102">
        <v>7.875</v>
      </c>
      <c r="E128" s="102"/>
      <c r="F128" s="107">
        <v>8.979</v>
      </c>
      <c r="G128" s="102"/>
      <c r="H128" s="193"/>
      <c r="I128" s="134"/>
      <c r="J128" s="102"/>
      <c r="K128" s="102"/>
      <c r="L128" s="102"/>
      <c r="M128" s="119"/>
      <c r="N128" s="119"/>
      <c r="O128" s="102"/>
      <c r="P128" s="8">
        <f t="shared" si="6"/>
        <v>16.854</v>
      </c>
    </row>
    <row r="129" spans="1:16" ht="18.75">
      <c r="A129" s="47" t="s">
        <v>77</v>
      </c>
      <c r="B129" s="49" t="s">
        <v>20</v>
      </c>
      <c r="C129" s="49" t="s">
        <v>16</v>
      </c>
      <c r="D129" s="104">
        <v>0.019</v>
      </c>
      <c r="E129" s="104">
        <v>0.168</v>
      </c>
      <c r="F129" s="109"/>
      <c r="G129" s="104"/>
      <c r="H129" s="215"/>
      <c r="I129" s="136"/>
      <c r="J129" s="104"/>
      <c r="K129" s="104"/>
      <c r="L129" s="104"/>
      <c r="M129" s="121"/>
      <c r="N129" s="121"/>
      <c r="O129" s="104"/>
      <c r="P129" s="12">
        <f t="shared" si="6"/>
        <v>0.187</v>
      </c>
    </row>
    <row r="130" spans="1:16" ht="18.75">
      <c r="A130" s="52"/>
      <c r="B130" s="49" t="s">
        <v>78</v>
      </c>
      <c r="C130" s="57" t="s">
        <v>79</v>
      </c>
      <c r="D130" s="101"/>
      <c r="E130" s="101"/>
      <c r="F130" s="106"/>
      <c r="G130" s="101"/>
      <c r="H130" s="192"/>
      <c r="I130" s="133"/>
      <c r="J130" s="101"/>
      <c r="K130" s="101"/>
      <c r="L130" s="101"/>
      <c r="M130" s="118"/>
      <c r="N130" s="118"/>
      <c r="O130" s="101"/>
      <c r="P130" s="7">
        <f t="shared" si="6"/>
        <v>0</v>
      </c>
    </row>
    <row r="131" spans="1:16" ht="18.75">
      <c r="A131" s="47" t="s">
        <v>23</v>
      </c>
      <c r="B131" s="2"/>
      <c r="C131" s="50" t="s">
        <v>18</v>
      </c>
      <c r="D131" s="102">
        <v>11.97</v>
      </c>
      <c r="E131" s="102">
        <v>72.139</v>
      </c>
      <c r="F131" s="107"/>
      <c r="G131" s="102"/>
      <c r="H131" s="191"/>
      <c r="I131" s="34"/>
      <c r="J131" s="102"/>
      <c r="K131" s="102"/>
      <c r="L131" s="102"/>
      <c r="M131" s="119"/>
      <c r="N131" s="119"/>
      <c r="O131" s="102"/>
      <c r="P131" s="8">
        <f aca="true" t="shared" si="7" ref="P131:P137">SUM(D131:O131)</f>
        <v>84.109</v>
      </c>
    </row>
    <row r="132" spans="1:16" ht="18.75">
      <c r="A132" s="52"/>
      <c r="B132" s="58" t="s">
        <v>0</v>
      </c>
      <c r="C132" s="49" t="s">
        <v>16</v>
      </c>
      <c r="D132" s="451">
        <v>0.034</v>
      </c>
      <c r="E132" s="451">
        <v>0.168</v>
      </c>
      <c r="F132" s="452">
        <v>0.027</v>
      </c>
      <c r="G132" s="451">
        <v>0</v>
      </c>
      <c r="H132" s="216">
        <v>0</v>
      </c>
      <c r="I132" s="453">
        <v>0</v>
      </c>
      <c r="J132" s="451">
        <v>0</v>
      </c>
      <c r="K132" s="451">
        <v>0</v>
      </c>
      <c r="L132" s="451">
        <v>0</v>
      </c>
      <c r="M132" s="454">
        <v>0</v>
      </c>
      <c r="N132" s="454">
        <v>0</v>
      </c>
      <c r="O132" s="451">
        <v>0</v>
      </c>
      <c r="P132" s="12">
        <f t="shared" si="7"/>
        <v>0.229</v>
      </c>
    </row>
    <row r="133" spans="1:16" ht="18.75">
      <c r="A133" s="52"/>
      <c r="B133" s="59" t="s">
        <v>205</v>
      </c>
      <c r="C133" s="57" t="s">
        <v>79</v>
      </c>
      <c r="D133" s="105">
        <v>0</v>
      </c>
      <c r="E133" s="105">
        <v>0</v>
      </c>
      <c r="F133" s="29">
        <v>0</v>
      </c>
      <c r="G133" s="105">
        <v>0</v>
      </c>
      <c r="H133" s="196">
        <v>0</v>
      </c>
      <c r="I133" s="171">
        <v>0</v>
      </c>
      <c r="J133" s="105">
        <v>0</v>
      </c>
      <c r="K133" s="105">
        <v>0</v>
      </c>
      <c r="L133" s="105">
        <v>0</v>
      </c>
      <c r="M133" s="122">
        <v>0</v>
      </c>
      <c r="N133" s="122">
        <v>0</v>
      </c>
      <c r="O133" s="105">
        <v>0</v>
      </c>
      <c r="P133" s="7">
        <f t="shared" si="7"/>
        <v>0</v>
      </c>
    </row>
    <row r="134" spans="1:16" ht="18.75">
      <c r="A134" s="51"/>
      <c r="B134" s="2"/>
      <c r="C134" s="50" t="s">
        <v>18</v>
      </c>
      <c r="D134" s="124">
        <v>19.845</v>
      </c>
      <c r="E134" s="124">
        <v>72.139</v>
      </c>
      <c r="F134" s="146">
        <v>8.979</v>
      </c>
      <c r="G134" s="124">
        <v>0</v>
      </c>
      <c r="H134" s="187">
        <v>0</v>
      </c>
      <c r="I134" s="448">
        <v>0</v>
      </c>
      <c r="J134" s="124">
        <v>0</v>
      </c>
      <c r="K134" s="124">
        <v>0</v>
      </c>
      <c r="L134" s="124">
        <v>0</v>
      </c>
      <c r="M134" s="430">
        <v>0</v>
      </c>
      <c r="N134" s="430">
        <v>0</v>
      </c>
      <c r="O134" s="124">
        <v>0</v>
      </c>
      <c r="P134" s="8">
        <f t="shared" si="7"/>
        <v>100.963</v>
      </c>
    </row>
    <row r="135" spans="1:16" s="245" customFormat="1" ht="18.75">
      <c r="A135" s="217"/>
      <c r="B135" s="218" t="s">
        <v>0</v>
      </c>
      <c r="C135" s="219" t="s">
        <v>16</v>
      </c>
      <c r="D135" s="436">
        <v>1005.9660999999999</v>
      </c>
      <c r="E135" s="436">
        <v>632.5781999999999</v>
      </c>
      <c r="F135" s="455">
        <v>185.6814</v>
      </c>
      <c r="G135" s="436">
        <v>124.77089999999998</v>
      </c>
      <c r="H135" s="244">
        <v>1940.2063999999998</v>
      </c>
      <c r="I135" s="436">
        <v>1908.9832999999999</v>
      </c>
      <c r="J135" s="436">
        <v>1419.6843499999998</v>
      </c>
      <c r="K135" s="436">
        <v>1586.6577000000002</v>
      </c>
      <c r="L135" s="436">
        <v>1410.6365</v>
      </c>
      <c r="M135" s="438">
        <v>2254.2221</v>
      </c>
      <c r="N135" s="438">
        <v>2424.1924</v>
      </c>
      <c r="O135" s="438">
        <v>1552.2344799999998</v>
      </c>
      <c r="P135" s="221">
        <f t="shared" si="7"/>
        <v>16445.81383</v>
      </c>
    </row>
    <row r="136" spans="1:16" s="245" customFormat="1" ht="18.75">
      <c r="A136" s="217"/>
      <c r="B136" s="223" t="s">
        <v>206</v>
      </c>
      <c r="C136" s="224" t="s">
        <v>79</v>
      </c>
      <c r="D136" s="456">
        <v>0</v>
      </c>
      <c r="E136" s="456">
        <v>0</v>
      </c>
      <c r="F136" s="457">
        <v>0</v>
      </c>
      <c r="G136" s="456">
        <v>0</v>
      </c>
      <c r="H136" s="458">
        <v>0</v>
      </c>
      <c r="I136" s="456">
        <v>0</v>
      </c>
      <c r="J136" s="456">
        <v>0</v>
      </c>
      <c r="K136" s="456">
        <v>0</v>
      </c>
      <c r="L136" s="456">
        <v>0</v>
      </c>
      <c r="M136" s="459">
        <v>0</v>
      </c>
      <c r="N136" s="459">
        <v>0</v>
      </c>
      <c r="O136" s="459">
        <v>0</v>
      </c>
      <c r="P136" s="226">
        <f t="shared" si="7"/>
        <v>0</v>
      </c>
    </row>
    <row r="137" spans="1:16" s="245" customFormat="1" ht="19.5" thickBot="1">
      <c r="A137" s="227"/>
      <c r="B137" s="228"/>
      <c r="C137" s="229" t="s">
        <v>18</v>
      </c>
      <c r="D137" s="443">
        <v>413992.49100000004</v>
      </c>
      <c r="E137" s="443">
        <v>266528.077</v>
      </c>
      <c r="F137" s="460">
        <v>105179.93400000004</v>
      </c>
      <c r="G137" s="443">
        <v>83816.83499999999</v>
      </c>
      <c r="H137" s="461">
        <v>709688.661</v>
      </c>
      <c r="I137" s="443">
        <v>615475.1730000001</v>
      </c>
      <c r="J137" s="446">
        <v>516176.21199999994</v>
      </c>
      <c r="K137" s="443">
        <v>649101.836</v>
      </c>
      <c r="L137" s="443">
        <v>584679.3230000002</v>
      </c>
      <c r="M137" s="446">
        <v>938210.4270000001</v>
      </c>
      <c r="N137" s="446">
        <v>856230.0839999999</v>
      </c>
      <c r="O137" s="446">
        <v>574730.1540000001</v>
      </c>
      <c r="P137" s="231">
        <f t="shared" si="7"/>
        <v>6313809.207</v>
      </c>
    </row>
    <row r="138" spans="15:16" ht="18.75">
      <c r="O138" s="485" t="s">
        <v>92</v>
      </c>
      <c r="P138" s="48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="60" zoomScaleNormal="60" zoomScalePageLayoutView="0" workbookViewId="0" topLeftCell="A1">
      <pane xSplit="3" ySplit="3" topLeftCell="F11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/>
      <c r="B2" s="41" t="s">
        <v>81</v>
      </c>
      <c r="C2" s="11"/>
      <c r="O2" s="486" t="s">
        <v>90</v>
      </c>
      <c r="P2" s="486"/>
    </row>
    <row r="3" spans="1:16" ht="18.75">
      <c r="A3" s="42"/>
      <c r="B3" s="43"/>
      <c r="C3" s="165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342">
        <v>0.149</v>
      </c>
      <c r="E4" s="342">
        <v>14.406</v>
      </c>
      <c r="F4" s="343"/>
      <c r="G4" s="342"/>
      <c r="H4" s="344"/>
      <c r="I4" s="284"/>
      <c r="J4" s="342"/>
      <c r="K4" s="342">
        <v>0.563</v>
      </c>
      <c r="L4" s="342">
        <v>2.7546</v>
      </c>
      <c r="M4" s="343">
        <v>3.5547</v>
      </c>
      <c r="N4" s="343">
        <v>0.6437</v>
      </c>
      <c r="O4" s="342">
        <v>0.0479</v>
      </c>
      <c r="P4" s="7">
        <f>SUM(D4:O4)</f>
        <v>22.118899999999996</v>
      </c>
    </row>
    <row r="5" spans="1:16" ht="18.75">
      <c r="A5" s="48" t="s">
        <v>17</v>
      </c>
      <c r="B5" s="472"/>
      <c r="C5" s="50" t="s">
        <v>18</v>
      </c>
      <c r="D5" s="345">
        <v>7.393</v>
      </c>
      <c r="E5" s="345">
        <v>1247.72</v>
      </c>
      <c r="F5" s="346"/>
      <c r="G5" s="345"/>
      <c r="H5" s="347"/>
      <c r="I5" s="345"/>
      <c r="J5" s="345"/>
      <c r="K5" s="345">
        <v>76.598</v>
      </c>
      <c r="L5" s="345">
        <v>566.911</v>
      </c>
      <c r="M5" s="346">
        <v>189.613</v>
      </c>
      <c r="N5" s="346">
        <v>40.164</v>
      </c>
      <c r="O5" s="345">
        <v>13.416</v>
      </c>
      <c r="P5" s="8">
        <f>SUM(D5:O5)</f>
        <v>2141.815</v>
      </c>
    </row>
    <row r="6" spans="1:16" ht="18.75">
      <c r="A6" s="48" t="s">
        <v>19</v>
      </c>
      <c r="B6" s="49" t="s">
        <v>20</v>
      </c>
      <c r="C6" s="57" t="s">
        <v>16</v>
      </c>
      <c r="D6" s="342">
        <v>1.625</v>
      </c>
      <c r="E6" s="342"/>
      <c r="F6" s="343"/>
      <c r="G6" s="342"/>
      <c r="H6" s="344"/>
      <c r="I6" s="342"/>
      <c r="J6" s="342"/>
      <c r="K6" s="342"/>
      <c r="L6" s="342">
        <v>0.3</v>
      </c>
      <c r="M6" s="343"/>
      <c r="N6" s="343"/>
      <c r="O6" s="342">
        <v>0.193</v>
      </c>
      <c r="P6" s="7">
        <f>SUM(D6:O6)</f>
        <v>2.118</v>
      </c>
    </row>
    <row r="7" spans="1:16" ht="18.75">
      <c r="A7" s="48" t="s">
        <v>21</v>
      </c>
      <c r="B7" s="50" t="s">
        <v>22</v>
      </c>
      <c r="C7" s="50" t="s">
        <v>18</v>
      </c>
      <c r="D7" s="345">
        <v>26.13</v>
      </c>
      <c r="E7" s="345"/>
      <c r="F7" s="346"/>
      <c r="G7" s="345"/>
      <c r="H7" s="347"/>
      <c r="I7" s="345"/>
      <c r="J7" s="345"/>
      <c r="K7" s="345"/>
      <c r="L7" s="345">
        <v>1.05</v>
      </c>
      <c r="M7" s="346"/>
      <c r="N7" s="346"/>
      <c r="O7" s="345">
        <v>2.132</v>
      </c>
      <c r="P7" s="8">
        <f>SUM(D7:O7)</f>
        <v>29.312</v>
      </c>
    </row>
    <row r="8" spans="1:16" ht="18.75">
      <c r="A8" s="48" t="s">
        <v>23</v>
      </c>
      <c r="B8" s="469" t="s">
        <v>157</v>
      </c>
      <c r="C8" s="57" t="s">
        <v>16</v>
      </c>
      <c r="D8" s="348">
        <v>1.774</v>
      </c>
      <c r="E8" s="348">
        <v>14.406</v>
      </c>
      <c r="F8" s="295">
        <v>0</v>
      </c>
      <c r="G8" s="292">
        <v>0</v>
      </c>
      <c r="H8" s="254">
        <v>0</v>
      </c>
      <c r="I8" s="348">
        <v>0</v>
      </c>
      <c r="J8" s="348">
        <v>0</v>
      </c>
      <c r="K8" s="348">
        <v>0.563</v>
      </c>
      <c r="L8" s="348">
        <v>3.0545999999999998</v>
      </c>
      <c r="M8" s="349">
        <v>3.5547</v>
      </c>
      <c r="N8" s="349">
        <v>0.6437</v>
      </c>
      <c r="O8" s="348">
        <v>0.2409</v>
      </c>
      <c r="P8" s="7">
        <f aca="true" t="shared" si="0" ref="P8:P61">SUM(D8:O8)</f>
        <v>24.2369</v>
      </c>
    </row>
    <row r="9" spans="1:16" ht="18.75">
      <c r="A9" s="51"/>
      <c r="B9" s="470"/>
      <c r="C9" s="50" t="s">
        <v>18</v>
      </c>
      <c r="D9" s="287">
        <v>33.522999999999996</v>
      </c>
      <c r="E9" s="287">
        <v>1247.72</v>
      </c>
      <c r="F9" s="298">
        <v>0</v>
      </c>
      <c r="G9" s="296">
        <v>0</v>
      </c>
      <c r="H9" s="255">
        <v>0</v>
      </c>
      <c r="I9" s="287">
        <v>0</v>
      </c>
      <c r="J9" s="287">
        <v>0</v>
      </c>
      <c r="K9" s="287">
        <v>76.598</v>
      </c>
      <c r="L9" s="287">
        <v>567.9609999999999</v>
      </c>
      <c r="M9" s="289">
        <v>189.613</v>
      </c>
      <c r="N9" s="289">
        <v>40.164</v>
      </c>
      <c r="O9" s="287">
        <v>15.548</v>
      </c>
      <c r="P9" s="8">
        <f t="shared" si="0"/>
        <v>2171.1269999999995</v>
      </c>
    </row>
    <row r="10" spans="1:16" ht="18.75">
      <c r="A10" s="465" t="s">
        <v>25</v>
      </c>
      <c r="B10" s="466"/>
      <c r="C10" s="57" t="s">
        <v>16</v>
      </c>
      <c r="D10" s="342">
        <v>4.6441</v>
      </c>
      <c r="E10" s="342">
        <v>0.5705</v>
      </c>
      <c r="F10" s="343"/>
      <c r="G10" s="342"/>
      <c r="H10" s="344"/>
      <c r="I10" s="342">
        <v>109.0435</v>
      </c>
      <c r="J10" s="342">
        <v>2026.6435</v>
      </c>
      <c r="K10" s="342">
        <v>1975.6375</v>
      </c>
      <c r="L10" s="342">
        <v>5118.7585</v>
      </c>
      <c r="M10" s="343">
        <v>3461.4716</v>
      </c>
      <c r="N10" s="343">
        <v>2170.5495</v>
      </c>
      <c r="O10" s="342">
        <v>0.1306</v>
      </c>
      <c r="P10" s="7">
        <f t="shared" si="0"/>
        <v>14867.4493</v>
      </c>
    </row>
    <row r="11" spans="1:16" ht="18.75">
      <c r="A11" s="467"/>
      <c r="B11" s="468"/>
      <c r="C11" s="50" t="s">
        <v>18</v>
      </c>
      <c r="D11" s="345">
        <v>1814.653</v>
      </c>
      <c r="E11" s="345">
        <v>150.562</v>
      </c>
      <c r="F11" s="346"/>
      <c r="G11" s="345"/>
      <c r="H11" s="347"/>
      <c r="I11" s="345">
        <v>77262.529</v>
      </c>
      <c r="J11" s="345">
        <v>659100.217</v>
      </c>
      <c r="K11" s="345">
        <v>757771.348</v>
      </c>
      <c r="L11" s="345">
        <v>1278942.756</v>
      </c>
      <c r="M11" s="346">
        <v>1392821.352</v>
      </c>
      <c r="N11" s="346">
        <v>824517.124</v>
      </c>
      <c r="O11" s="345">
        <v>51.818</v>
      </c>
      <c r="P11" s="8">
        <f t="shared" si="0"/>
        <v>4992432.359</v>
      </c>
    </row>
    <row r="12" spans="1:16" ht="18.75">
      <c r="A12" s="52"/>
      <c r="B12" s="471" t="s">
        <v>26</v>
      </c>
      <c r="C12" s="57" t="s">
        <v>16</v>
      </c>
      <c r="D12" s="342">
        <v>0.5738</v>
      </c>
      <c r="E12" s="342">
        <v>0.3267</v>
      </c>
      <c r="F12" s="343"/>
      <c r="G12" s="342"/>
      <c r="H12" s="344"/>
      <c r="I12" s="342"/>
      <c r="J12" s="342"/>
      <c r="K12" s="342"/>
      <c r="L12" s="342">
        <v>0.16</v>
      </c>
      <c r="M12" s="343"/>
      <c r="N12" s="343">
        <v>0.09</v>
      </c>
      <c r="O12" s="342">
        <v>0.1116</v>
      </c>
      <c r="P12" s="7">
        <f t="shared" si="0"/>
        <v>1.2621</v>
      </c>
    </row>
    <row r="13" spans="1:16" ht="18.75">
      <c r="A13" s="47" t="s">
        <v>0</v>
      </c>
      <c r="B13" s="472"/>
      <c r="C13" s="50" t="s">
        <v>18</v>
      </c>
      <c r="D13" s="345">
        <v>1551.635</v>
      </c>
      <c r="E13" s="345">
        <v>808.173</v>
      </c>
      <c r="F13" s="346"/>
      <c r="G13" s="345"/>
      <c r="H13" s="347"/>
      <c r="I13" s="345"/>
      <c r="J13" s="345"/>
      <c r="K13" s="345"/>
      <c r="L13" s="345">
        <v>84.384</v>
      </c>
      <c r="M13" s="346"/>
      <c r="N13" s="346">
        <v>10.49</v>
      </c>
      <c r="O13" s="345">
        <v>118.352</v>
      </c>
      <c r="P13" s="8">
        <f t="shared" si="0"/>
        <v>2573.0339999999997</v>
      </c>
    </row>
    <row r="14" spans="1:16" ht="18.75">
      <c r="A14" s="48" t="s">
        <v>27</v>
      </c>
      <c r="B14" s="471" t="s">
        <v>28</v>
      </c>
      <c r="C14" s="57" t="s">
        <v>16</v>
      </c>
      <c r="D14" s="342">
        <v>4.0575</v>
      </c>
      <c r="E14" s="342">
        <v>2.6986</v>
      </c>
      <c r="F14" s="343"/>
      <c r="G14" s="342"/>
      <c r="H14" s="344"/>
      <c r="I14" s="342"/>
      <c r="J14" s="342"/>
      <c r="K14" s="342"/>
      <c r="L14" s="342"/>
      <c r="M14" s="343">
        <v>0.6419</v>
      </c>
      <c r="N14" s="343">
        <v>1.177</v>
      </c>
      <c r="O14" s="342">
        <v>11.9034</v>
      </c>
      <c r="P14" s="7">
        <f t="shared" si="0"/>
        <v>20.4784</v>
      </c>
    </row>
    <row r="15" spans="1:16" ht="18.75">
      <c r="A15" s="48" t="s">
        <v>0</v>
      </c>
      <c r="B15" s="472"/>
      <c r="C15" s="50" t="s">
        <v>18</v>
      </c>
      <c r="D15" s="345">
        <v>4878.958</v>
      </c>
      <c r="E15" s="345">
        <v>5396.759</v>
      </c>
      <c r="F15" s="346"/>
      <c r="G15" s="345"/>
      <c r="H15" s="347"/>
      <c r="I15" s="345"/>
      <c r="J15" s="345"/>
      <c r="K15" s="345"/>
      <c r="L15" s="345"/>
      <c r="M15" s="346">
        <v>575.871</v>
      </c>
      <c r="N15" s="346">
        <v>960.355</v>
      </c>
      <c r="O15" s="345">
        <v>11305.54</v>
      </c>
      <c r="P15" s="8">
        <f t="shared" si="0"/>
        <v>23117.483</v>
      </c>
    </row>
    <row r="16" spans="1:16" ht="18.75">
      <c r="A16" s="48" t="s">
        <v>29</v>
      </c>
      <c r="B16" s="471" t="s">
        <v>30</v>
      </c>
      <c r="C16" s="57" t="s">
        <v>16</v>
      </c>
      <c r="D16" s="342">
        <v>114.7095</v>
      </c>
      <c r="E16" s="342">
        <v>76.5226</v>
      </c>
      <c r="F16" s="343"/>
      <c r="G16" s="342"/>
      <c r="H16" s="344"/>
      <c r="I16" s="342">
        <v>1.54</v>
      </c>
      <c r="J16" s="342">
        <v>198.798</v>
      </c>
      <c r="K16" s="342">
        <v>83.6936</v>
      </c>
      <c r="L16" s="342">
        <v>29.1897</v>
      </c>
      <c r="M16" s="343">
        <v>36.5868</v>
      </c>
      <c r="N16" s="343">
        <v>37.5107</v>
      </c>
      <c r="O16" s="342">
        <v>35.7158</v>
      </c>
      <c r="P16" s="7">
        <f t="shared" si="0"/>
        <v>614.2667000000001</v>
      </c>
    </row>
    <row r="17" spans="1:16" ht="18.75">
      <c r="A17" s="48"/>
      <c r="B17" s="472"/>
      <c r="C17" s="50" t="s">
        <v>18</v>
      </c>
      <c r="D17" s="345">
        <v>116739.078</v>
      </c>
      <c r="E17" s="345">
        <v>83067.369</v>
      </c>
      <c r="F17" s="346"/>
      <c r="G17" s="345"/>
      <c r="H17" s="347"/>
      <c r="I17" s="345">
        <v>663.232</v>
      </c>
      <c r="J17" s="345">
        <v>54412.86</v>
      </c>
      <c r="K17" s="345">
        <v>36802.414</v>
      </c>
      <c r="L17" s="345">
        <v>34099.103</v>
      </c>
      <c r="M17" s="346">
        <v>50365.418</v>
      </c>
      <c r="N17" s="346">
        <v>54234.909</v>
      </c>
      <c r="O17" s="345">
        <v>58811.791</v>
      </c>
      <c r="P17" s="8">
        <f t="shared" si="0"/>
        <v>489196.174</v>
      </c>
    </row>
    <row r="18" spans="1:16" ht="18.75">
      <c r="A18" s="48" t="s">
        <v>31</v>
      </c>
      <c r="B18" s="49" t="s">
        <v>104</v>
      </c>
      <c r="C18" s="57" t="s">
        <v>16</v>
      </c>
      <c r="D18" s="342">
        <v>4.3298</v>
      </c>
      <c r="E18" s="342">
        <v>9.0339</v>
      </c>
      <c r="F18" s="343"/>
      <c r="G18" s="342"/>
      <c r="H18" s="344"/>
      <c r="I18" s="342">
        <v>0.18</v>
      </c>
      <c r="J18" s="342">
        <v>73.1105</v>
      </c>
      <c r="K18" s="342">
        <v>99.5885</v>
      </c>
      <c r="L18" s="342">
        <v>148.7154</v>
      </c>
      <c r="M18" s="343">
        <v>5.3494</v>
      </c>
      <c r="N18" s="343">
        <v>1.1519</v>
      </c>
      <c r="O18" s="342">
        <v>0.7876</v>
      </c>
      <c r="P18" s="7">
        <f t="shared" si="0"/>
        <v>342.247</v>
      </c>
    </row>
    <row r="19" spans="1:16" ht="18.75">
      <c r="A19" s="48"/>
      <c r="B19" s="50" t="s">
        <v>105</v>
      </c>
      <c r="C19" s="50" t="s">
        <v>18</v>
      </c>
      <c r="D19" s="345">
        <v>4093.942</v>
      </c>
      <c r="E19" s="345">
        <v>7028.231</v>
      </c>
      <c r="F19" s="346"/>
      <c r="G19" s="345"/>
      <c r="H19" s="347"/>
      <c r="I19" s="345">
        <v>118.094</v>
      </c>
      <c r="J19" s="345">
        <v>31860.749</v>
      </c>
      <c r="K19" s="345">
        <v>47161.503</v>
      </c>
      <c r="L19" s="345">
        <v>90562.454</v>
      </c>
      <c r="M19" s="346">
        <v>2807.339</v>
      </c>
      <c r="N19" s="346">
        <v>910.451</v>
      </c>
      <c r="O19" s="345">
        <v>876.616</v>
      </c>
      <c r="P19" s="8">
        <f t="shared" si="0"/>
        <v>185419.37900000002</v>
      </c>
    </row>
    <row r="20" spans="1:16" ht="18.75">
      <c r="A20" s="48" t="s">
        <v>23</v>
      </c>
      <c r="B20" s="471" t="s">
        <v>32</v>
      </c>
      <c r="C20" s="57" t="s">
        <v>16</v>
      </c>
      <c r="D20" s="342">
        <v>43.6073</v>
      </c>
      <c r="E20" s="342">
        <v>36.9142</v>
      </c>
      <c r="F20" s="343"/>
      <c r="G20" s="342"/>
      <c r="H20" s="344"/>
      <c r="I20" s="342">
        <v>0.002</v>
      </c>
      <c r="J20" s="342">
        <v>60.7616</v>
      </c>
      <c r="K20" s="342">
        <v>1.392</v>
      </c>
      <c r="L20" s="342">
        <v>0.6663</v>
      </c>
      <c r="M20" s="343">
        <v>4.9933</v>
      </c>
      <c r="N20" s="343">
        <v>51.8866</v>
      </c>
      <c r="O20" s="342">
        <v>65.0983</v>
      </c>
      <c r="P20" s="7">
        <f t="shared" si="0"/>
        <v>265.3216</v>
      </c>
    </row>
    <row r="21" spans="1:16" ht="18.75">
      <c r="A21" s="52"/>
      <c r="B21" s="472"/>
      <c r="C21" s="50" t="s">
        <v>18</v>
      </c>
      <c r="D21" s="345">
        <v>16459.273</v>
      </c>
      <c r="E21" s="345">
        <v>11344.875</v>
      </c>
      <c r="F21" s="346"/>
      <c r="G21" s="345"/>
      <c r="H21" s="347"/>
      <c r="I21" s="345">
        <v>0.798</v>
      </c>
      <c r="J21" s="345">
        <v>11717.443</v>
      </c>
      <c r="K21" s="345">
        <v>460.404</v>
      </c>
      <c r="L21" s="345">
        <v>239.957</v>
      </c>
      <c r="M21" s="346">
        <v>1518.879</v>
      </c>
      <c r="N21" s="346">
        <v>10695.349</v>
      </c>
      <c r="O21" s="345">
        <v>19173.029</v>
      </c>
      <c r="P21" s="8">
        <f t="shared" si="0"/>
        <v>71610.007</v>
      </c>
    </row>
    <row r="22" spans="1:16" ht="18.75">
      <c r="A22" s="52"/>
      <c r="B22" s="469" t="s">
        <v>157</v>
      </c>
      <c r="C22" s="57" t="s">
        <v>16</v>
      </c>
      <c r="D22" s="284">
        <v>167.27790000000002</v>
      </c>
      <c r="E22" s="284">
        <v>125.49600000000001</v>
      </c>
      <c r="F22" s="286">
        <v>0</v>
      </c>
      <c r="G22" s="284">
        <v>0</v>
      </c>
      <c r="H22" s="350">
        <v>0</v>
      </c>
      <c r="I22" s="284">
        <v>1.722</v>
      </c>
      <c r="J22" s="284">
        <v>332.6701</v>
      </c>
      <c r="K22" s="284">
        <v>184.6741</v>
      </c>
      <c r="L22" s="284">
        <v>178.73139999999998</v>
      </c>
      <c r="M22" s="286">
        <v>47.5714</v>
      </c>
      <c r="N22" s="286">
        <v>91.81620000000001</v>
      </c>
      <c r="O22" s="284">
        <v>113.6167</v>
      </c>
      <c r="P22" s="7">
        <f t="shared" si="0"/>
        <v>1243.5757999999998</v>
      </c>
    </row>
    <row r="23" spans="1:16" ht="18.75">
      <c r="A23" s="51"/>
      <c r="B23" s="470"/>
      <c r="C23" s="50" t="s">
        <v>18</v>
      </c>
      <c r="D23" s="287">
        <v>143722.886</v>
      </c>
      <c r="E23" s="287">
        <v>107645.407</v>
      </c>
      <c r="F23" s="289">
        <v>0</v>
      </c>
      <c r="G23" s="287">
        <v>0</v>
      </c>
      <c r="H23" s="351">
        <v>0</v>
      </c>
      <c r="I23" s="287">
        <v>782.124</v>
      </c>
      <c r="J23" s="287">
        <v>97991.052</v>
      </c>
      <c r="K23" s="287">
        <v>84424.32099999998</v>
      </c>
      <c r="L23" s="287">
        <v>124985.89799999999</v>
      </c>
      <c r="M23" s="289">
        <v>55267.507</v>
      </c>
      <c r="N23" s="289">
        <v>66811.554</v>
      </c>
      <c r="O23" s="287">
        <v>90285.328</v>
      </c>
      <c r="P23" s="8">
        <f t="shared" si="0"/>
        <v>771916.077</v>
      </c>
    </row>
    <row r="24" spans="1:16" ht="18.75">
      <c r="A24" s="47" t="s">
        <v>0</v>
      </c>
      <c r="B24" s="471" t="s">
        <v>33</v>
      </c>
      <c r="C24" s="57" t="s">
        <v>16</v>
      </c>
      <c r="D24" s="342">
        <v>254.5264</v>
      </c>
      <c r="E24" s="342">
        <v>245.6059</v>
      </c>
      <c r="F24" s="343"/>
      <c r="G24" s="342"/>
      <c r="H24" s="344"/>
      <c r="I24" s="342"/>
      <c r="J24" s="342">
        <v>1.1198</v>
      </c>
      <c r="K24" s="342">
        <v>7.789</v>
      </c>
      <c r="L24" s="342">
        <v>16.2875</v>
      </c>
      <c r="M24" s="343">
        <v>97.8583</v>
      </c>
      <c r="N24" s="343">
        <v>173.2801</v>
      </c>
      <c r="O24" s="342">
        <v>194.7598</v>
      </c>
      <c r="P24" s="7">
        <f t="shared" si="0"/>
        <v>991.2267999999999</v>
      </c>
    </row>
    <row r="25" spans="1:16" ht="18.75">
      <c r="A25" s="48" t="s">
        <v>34</v>
      </c>
      <c r="B25" s="472"/>
      <c r="C25" s="50" t="s">
        <v>18</v>
      </c>
      <c r="D25" s="345">
        <v>244513.881</v>
      </c>
      <c r="E25" s="345">
        <v>266272.57</v>
      </c>
      <c r="F25" s="346"/>
      <c r="G25" s="345"/>
      <c r="H25" s="347"/>
      <c r="I25" s="345"/>
      <c r="J25" s="345">
        <v>1150.018</v>
      </c>
      <c r="K25" s="345">
        <v>8381.385</v>
      </c>
      <c r="L25" s="345">
        <v>15620.952</v>
      </c>
      <c r="M25" s="346">
        <v>69678.478</v>
      </c>
      <c r="N25" s="346">
        <v>133830.767</v>
      </c>
      <c r="O25" s="345">
        <v>187576.32</v>
      </c>
      <c r="P25" s="8">
        <f t="shared" si="0"/>
        <v>927024.371</v>
      </c>
    </row>
    <row r="26" spans="1:16" ht="18.75">
      <c r="A26" s="48" t="s">
        <v>35</v>
      </c>
      <c r="B26" s="49" t="s">
        <v>20</v>
      </c>
      <c r="C26" s="57" t="s">
        <v>16</v>
      </c>
      <c r="D26" s="342">
        <v>27.6402</v>
      </c>
      <c r="E26" s="342">
        <v>4.5644</v>
      </c>
      <c r="F26" s="343"/>
      <c r="G26" s="342"/>
      <c r="H26" s="344"/>
      <c r="I26" s="342"/>
      <c r="J26" s="342">
        <v>3.8311</v>
      </c>
      <c r="K26" s="342">
        <v>13.3964</v>
      </c>
      <c r="L26" s="342">
        <v>21.7724</v>
      </c>
      <c r="M26" s="343">
        <v>20.3394</v>
      </c>
      <c r="N26" s="343">
        <v>12.0517</v>
      </c>
      <c r="O26" s="342">
        <v>4.5912</v>
      </c>
      <c r="P26" s="7">
        <f t="shared" si="0"/>
        <v>108.18679999999999</v>
      </c>
    </row>
    <row r="27" spans="1:16" ht="18.75">
      <c r="A27" s="48" t="s">
        <v>36</v>
      </c>
      <c r="B27" s="50" t="s">
        <v>106</v>
      </c>
      <c r="C27" s="50" t="s">
        <v>18</v>
      </c>
      <c r="D27" s="345">
        <v>23776.097</v>
      </c>
      <c r="E27" s="345">
        <v>3753.163</v>
      </c>
      <c r="F27" s="346"/>
      <c r="G27" s="345"/>
      <c r="H27" s="347"/>
      <c r="I27" s="345"/>
      <c r="J27" s="345">
        <v>657.937</v>
      </c>
      <c r="K27" s="345">
        <v>4718.371</v>
      </c>
      <c r="L27" s="345">
        <v>3966.141</v>
      </c>
      <c r="M27" s="346">
        <v>14913.616</v>
      </c>
      <c r="N27" s="346">
        <v>7699.978</v>
      </c>
      <c r="O27" s="345">
        <v>3894.51</v>
      </c>
      <c r="P27" s="8">
        <f t="shared" si="0"/>
        <v>63379.81300000002</v>
      </c>
    </row>
    <row r="28" spans="1:16" ht="18.75">
      <c r="A28" s="48" t="s">
        <v>23</v>
      </c>
      <c r="B28" s="469" t="s">
        <v>157</v>
      </c>
      <c r="C28" s="57" t="s">
        <v>16</v>
      </c>
      <c r="D28" s="348">
        <v>282.1666</v>
      </c>
      <c r="E28" s="348">
        <v>250.1703</v>
      </c>
      <c r="F28" s="295">
        <v>0</v>
      </c>
      <c r="G28" s="292">
        <v>0</v>
      </c>
      <c r="H28" s="254">
        <v>0</v>
      </c>
      <c r="I28" s="348">
        <v>0</v>
      </c>
      <c r="J28" s="348">
        <v>4.9509</v>
      </c>
      <c r="K28" s="348">
        <v>21.1854</v>
      </c>
      <c r="L28" s="348">
        <v>38.0599</v>
      </c>
      <c r="M28" s="349">
        <v>118.1977</v>
      </c>
      <c r="N28" s="349">
        <v>185.33180000000002</v>
      </c>
      <c r="O28" s="348">
        <v>199.351</v>
      </c>
      <c r="P28" s="7">
        <f t="shared" si="0"/>
        <v>1099.4136</v>
      </c>
    </row>
    <row r="29" spans="1:16" ht="18.75">
      <c r="A29" s="51"/>
      <c r="B29" s="470"/>
      <c r="C29" s="50" t="s">
        <v>18</v>
      </c>
      <c r="D29" s="287">
        <v>268289.978</v>
      </c>
      <c r="E29" s="287">
        <v>270025.733</v>
      </c>
      <c r="F29" s="298">
        <v>0</v>
      </c>
      <c r="G29" s="296">
        <v>0</v>
      </c>
      <c r="H29" s="255">
        <v>0</v>
      </c>
      <c r="I29" s="287">
        <v>0</v>
      </c>
      <c r="J29" s="287">
        <v>1807.955</v>
      </c>
      <c r="K29" s="287">
        <v>13099.756000000001</v>
      </c>
      <c r="L29" s="287">
        <v>19587.093</v>
      </c>
      <c r="M29" s="289">
        <v>84592.094</v>
      </c>
      <c r="N29" s="289">
        <v>141530.745</v>
      </c>
      <c r="O29" s="287">
        <v>191470.83000000002</v>
      </c>
      <c r="P29" s="8">
        <f t="shared" si="0"/>
        <v>990404.1840000001</v>
      </c>
    </row>
    <row r="30" spans="1:16" ht="18.75">
      <c r="A30" s="47" t="s">
        <v>0</v>
      </c>
      <c r="B30" s="471" t="s">
        <v>37</v>
      </c>
      <c r="C30" s="57" t="s">
        <v>16</v>
      </c>
      <c r="D30" s="342">
        <v>57.2043</v>
      </c>
      <c r="E30" s="342">
        <v>72.8787</v>
      </c>
      <c r="F30" s="343"/>
      <c r="G30" s="342"/>
      <c r="H30" s="344"/>
      <c r="I30" s="342"/>
      <c r="J30" s="342"/>
      <c r="K30" s="342"/>
      <c r="L30" s="342">
        <v>0</v>
      </c>
      <c r="M30" s="343">
        <v>0</v>
      </c>
      <c r="N30" s="343">
        <v>1.771</v>
      </c>
      <c r="O30" s="342">
        <v>8.2951</v>
      </c>
      <c r="P30" s="7">
        <f t="shared" si="0"/>
        <v>140.14909999999998</v>
      </c>
    </row>
    <row r="31" spans="1:16" ht="18.75">
      <c r="A31" s="48" t="s">
        <v>38</v>
      </c>
      <c r="B31" s="472"/>
      <c r="C31" s="50" t="s">
        <v>18</v>
      </c>
      <c r="D31" s="345">
        <v>19714.611</v>
      </c>
      <c r="E31" s="345">
        <v>16426.059</v>
      </c>
      <c r="F31" s="346"/>
      <c r="G31" s="345"/>
      <c r="H31" s="347"/>
      <c r="I31" s="345"/>
      <c r="J31" s="345"/>
      <c r="K31" s="345"/>
      <c r="L31" s="345">
        <v>1.89</v>
      </c>
      <c r="M31" s="346">
        <v>1.05</v>
      </c>
      <c r="N31" s="346">
        <v>1068.104</v>
      </c>
      <c r="O31" s="345">
        <v>5552.767</v>
      </c>
      <c r="P31" s="8">
        <f t="shared" si="0"/>
        <v>42764.481</v>
      </c>
    </row>
    <row r="32" spans="1:16" ht="18.75">
      <c r="A32" s="48" t="s">
        <v>0</v>
      </c>
      <c r="B32" s="471" t="s">
        <v>39</v>
      </c>
      <c r="C32" s="57" t="s">
        <v>16</v>
      </c>
      <c r="D32" s="342">
        <v>2.7384</v>
      </c>
      <c r="E32" s="342">
        <v>0.742</v>
      </c>
      <c r="F32" s="343"/>
      <c r="G32" s="342"/>
      <c r="H32" s="344"/>
      <c r="I32" s="342"/>
      <c r="J32" s="342"/>
      <c r="K32" s="342"/>
      <c r="L32" s="342"/>
      <c r="M32" s="343">
        <v>0.365</v>
      </c>
      <c r="N32" s="343">
        <v>0.461</v>
      </c>
      <c r="O32" s="342">
        <v>3.47</v>
      </c>
      <c r="P32" s="7">
        <f t="shared" si="0"/>
        <v>7.776400000000001</v>
      </c>
    </row>
    <row r="33" spans="1:16" ht="18.75">
      <c r="A33" s="48" t="s">
        <v>40</v>
      </c>
      <c r="B33" s="472"/>
      <c r="C33" s="50" t="s">
        <v>18</v>
      </c>
      <c r="D33" s="345">
        <v>945.82</v>
      </c>
      <c r="E33" s="345">
        <v>185.514</v>
      </c>
      <c r="F33" s="346"/>
      <c r="G33" s="345"/>
      <c r="H33" s="347"/>
      <c r="I33" s="345"/>
      <c r="J33" s="345"/>
      <c r="K33" s="345"/>
      <c r="L33" s="345"/>
      <c r="M33" s="346">
        <v>177.275</v>
      </c>
      <c r="N33" s="346">
        <v>229.076</v>
      </c>
      <c r="O33" s="345">
        <v>1041.997</v>
      </c>
      <c r="P33" s="8">
        <f t="shared" si="0"/>
        <v>2579.6820000000002</v>
      </c>
    </row>
    <row r="34" spans="1:16" ht="18.75">
      <c r="A34" s="48"/>
      <c r="B34" s="49" t="s">
        <v>20</v>
      </c>
      <c r="C34" s="57" t="s">
        <v>16</v>
      </c>
      <c r="D34" s="342"/>
      <c r="E34" s="342"/>
      <c r="F34" s="343"/>
      <c r="G34" s="342"/>
      <c r="H34" s="344"/>
      <c r="I34" s="342"/>
      <c r="J34" s="342"/>
      <c r="K34" s="342"/>
      <c r="L34" s="342"/>
      <c r="M34" s="343"/>
      <c r="N34" s="343"/>
      <c r="O34" s="342"/>
      <c r="P34" s="7">
        <f t="shared" si="0"/>
        <v>0</v>
      </c>
    </row>
    <row r="35" spans="1:16" ht="18.75">
      <c r="A35" s="48" t="s">
        <v>23</v>
      </c>
      <c r="B35" s="50" t="s">
        <v>107</v>
      </c>
      <c r="C35" s="50" t="s">
        <v>18</v>
      </c>
      <c r="D35" s="345"/>
      <c r="E35" s="345"/>
      <c r="F35" s="346"/>
      <c r="G35" s="345"/>
      <c r="H35" s="347"/>
      <c r="I35" s="345"/>
      <c r="J35" s="345"/>
      <c r="K35" s="345"/>
      <c r="L35" s="345"/>
      <c r="M35" s="346"/>
      <c r="N35" s="346"/>
      <c r="O35" s="345"/>
      <c r="P35" s="8">
        <f t="shared" si="0"/>
        <v>0</v>
      </c>
    </row>
    <row r="36" spans="1:16" ht="18.75">
      <c r="A36" s="48"/>
      <c r="B36" s="469" t="s">
        <v>157</v>
      </c>
      <c r="C36" s="57" t="s">
        <v>16</v>
      </c>
      <c r="D36" s="284">
        <v>59.9427</v>
      </c>
      <c r="E36" s="284">
        <v>73.6207</v>
      </c>
      <c r="F36" s="286">
        <v>0</v>
      </c>
      <c r="G36" s="284">
        <v>0</v>
      </c>
      <c r="H36" s="350">
        <v>0</v>
      </c>
      <c r="I36" s="284">
        <v>0</v>
      </c>
      <c r="J36" s="284">
        <v>0</v>
      </c>
      <c r="K36" s="284">
        <v>0</v>
      </c>
      <c r="L36" s="284">
        <v>0</v>
      </c>
      <c r="M36" s="286">
        <v>0.365</v>
      </c>
      <c r="N36" s="286">
        <v>2.2319999999999998</v>
      </c>
      <c r="O36" s="284">
        <v>11.7651</v>
      </c>
      <c r="P36" s="7">
        <f t="shared" si="0"/>
        <v>147.9255</v>
      </c>
    </row>
    <row r="37" spans="1:16" ht="18.75">
      <c r="A37" s="51"/>
      <c r="B37" s="470"/>
      <c r="C37" s="50" t="s">
        <v>18</v>
      </c>
      <c r="D37" s="287">
        <v>20660.431</v>
      </c>
      <c r="E37" s="287">
        <v>16611.573</v>
      </c>
      <c r="F37" s="289">
        <v>0</v>
      </c>
      <c r="G37" s="287">
        <v>0</v>
      </c>
      <c r="H37" s="351">
        <v>0</v>
      </c>
      <c r="I37" s="287">
        <v>0</v>
      </c>
      <c r="J37" s="287">
        <v>0</v>
      </c>
      <c r="K37" s="287">
        <v>0</v>
      </c>
      <c r="L37" s="287">
        <v>1.89</v>
      </c>
      <c r="M37" s="289">
        <v>178.32500000000002</v>
      </c>
      <c r="N37" s="289">
        <v>1297.18</v>
      </c>
      <c r="O37" s="287">
        <v>6594.764</v>
      </c>
      <c r="P37" s="8">
        <f t="shared" si="0"/>
        <v>45344.163</v>
      </c>
    </row>
    <row r="38" spans="1:16" ht="18.75">
      <c r="A38" s="465" t="s">
        <v>41</v>
      </c>
      <c r="B38" s="466"/>
      <c r="C38" s="57" t="s">
        <v>16</v>
      </c>
      <c r="D38" s="342">
        <v>0.1277</v>
      </c>
      <c r="E38" s="342">
        <v>2.456</v>
      </c>
      <c r="F38" s="343"/>
      <c r="G38" s="342"/>
      <c r="H38" s="344"/>
      <c r="I38" s="342"/>
      <c r="J38" s="342"/>
      <c r="K38" s="342">
        <v>0.043</v>
      </c>
      <c r="L38" s="342">
        <v>0.509</v>
      </c>
      <c r="M38" s="343">
        <v>1.5061</v>
      </c>
      <c r="N38" s="343">
        <v>0.9061</v>
      </c>
      <c r="O38" s="342">
        <v>0.0335</v>
      </c>
      <c r="P38" s="7">
        <f t="shared" si="0"/>
        <v>5.5814</v>
      </c>
    </row>
    <row r="39" spans="1:16" ht="18.75">
      <c r="A39" s="467"/>
      <c r="B39" s="468"/>
      <c r="C39" s="50" t="s">
        <v>18</v>
      </c>
      <c r="D39" s="345">
        <v>35.127</v>
      </c>
      <c r="E39" s="345">
        <v>62.469</v>
      </c>
      <c r="F39" s="346"/>
      <c r="G39" s="345"/>
      <c r="H39" s="347"/>
      <c r="I39" s="345"/>
      <c r="J39" s="345"/>
      <c r="K39" s="345">
        <v>25.556</v>
      </c>
      <c r="L39" s="345">
        <v>14.504</v>
      </c>
      <c r="M39" s="346">
        <v>80.574</v>
      </c>
      <c r="N39" s="346">
        <v>29.963</v>
      </c>
      <c r="O39" s="345">
        <v>5.967</v>
      </c>
      <c r="P39" s="8">
        <f t="shared" si="0"/>
        <v>254.16000000000003</v>
      </c>
    </row>
    <row r="40" spans="1:16" ht="18.75">
      <c r="A40" s="465" t="s">
        <v>42</v>
      </c>
      <c r="B40" s="466"/>
      <c r="C40" s="57" t="s">
        <v>16</v>
      </c>
      <c r="D40" s="342">
        <v>0.0477</v>
      </c>
      <c r="E40" s="342">
        <v>0.0155</v>
      </c>
      <c r="F40" s="343"/>
      <c r="G40" s="342"/>
      <c r="H40" s="344"/>
      <c r="I40" s="342"/>
      <c r="J40" s="342">
        <v>0.025</v>
      </c>
      <c r="K40" s="342">
        <v>27.0082</v>
      </c>
      <c r="L40" s="342">
        <v>44.8241</v>
      </c>
      <c r="M40" s="343">
        <v>70.8058</v>
      </c>
      <c r="N40" s="343">
        <v>18.4327</v>
      </c>
      <c r="O40" s="342">
        <v>48.0495</v>
      </c>
      <c r="P40" s="7">
        <f t="shared" si="0"/>
        <v>209.20850000000002</v>
      </c>
    </row>
    <row r="41" spans="1:16" ht="18.75">
      <c r="A41" s="467"/>
      <c r="B41" s="468"/>
      <c r="C41" s="50" t="s">
        <v>18</v>
      </c>
      <c r="D41" s="345">
        <v>21.603</v>
      </c>
      <c r="E41" s="345">
        <v>9.792</v>
      </c>
      <c r="F41" s="346"/>
      <c r="G41" s="345"/>
      <c r="H41" s="347"/>
      <c r="I41" s="345"/>
      <c r="J41" s="345">
        <v>10.526</v>
      </c>
      <c r="K41" s="345">
        <v>778.588</v>
      </c>
      <c r="L41" s="345">
        <v>2186.647</v>
      </c>
      <c r="M41" s="346">
        <v>3841.251</v>
      </c>
      <c r="N41" s="346">
        <v>762.663</v>
      </c>
      <c r="O41" s="345">
        <v>5326.241</v>
      </c>
      <c r="P41" s="8">
        <f t="shared" si="0"/>
        <v>12937.311</v>
      </c>
    </row>
    <row r="42" spans="1:16" ht="18.75">
      <c r="A42" s="465" t="s">
        <v>43</v>
      </c>
      <c r="B42" s="466"/>
      <c r="C42" s="57" t="s">
        <v>16</v>
      </c>
      <c r="D42" s="342">
        <v>0.01</v>
      </c>
      <c r="E42" s="342"/>
      <c r="F42" s="343"/>
      <c r="G42" s="342"/>
      <c r="H42" s="344"/>
      <c r="I42" s="342"/>
      <c r="J42" s="342"/>
      <c r="K42" s="342"/>
      <c r="L42" s="342"/>
      <c r="M42" s="343"/>
      <c r="N42" s="343"/>
      <c r="O42" s="342">
        <v>0.0581</v>
      </c>
      <c r="P42" s="7">
        <f t="shared" si="0"/>
        <v>0.0681</v>
      </c>
    </row>
    <row r="43" spans="1:16" ht="18.75">
      <c r="A43" s="467"/>
      <c r="B43" s="468"/>
      <c r="C43" s="50" t="s">
        <v>18</v>
      </c>
      <c r="D43" s="345">
        <v>6.09</v>
      </c>
      <c r="E43" s="345"/>
      <c r="F43" s="346"/>
      <c r="G43" s="345"/>
      <c r="H43" s="347"/>
      <c r="I43" s="345"/>
      <c r="J43" s="345"/>
      <c r="K43" s="345"/>
      <c r="L43" s="345"/>
      <c r="M43" s="346"/>
      <c r="N43" s="346"/>
      <c r="O43" s="345">
        <v>71.289</v>
      </c>
      <c r="P43" s="8">
        <f t="shared" si="0"/>
        <v>77.379</v>
      </c>
    </row>
    <row r="44" spans="1:16" ht="18.75">
      <c r="A44" s="465" t="s">
        <v>44</v>
      </c>
      <c r="B44" s="466"/>
      <c r="C44" s="57" t="s">
        <v>16</v>
      </c>
      <c r="D44" s="342">
        <v>0.0257</v>
      </c>
      <c r="E44" s="342">
        <v>0.1555</v>
      </c>
      <c r="F44" s="343"/>
      <c r="G44" s="342"/>
      <c r="H44" s="344"/>
      <c r="I44" s="342"/>
      <c r="J44" s="342"/>
      <c r="K44" s="342"/>
      <c r="L44" s="342"/>
      <c r="M44" s="343"/>
      <c r="N44" s="343">
        <v>0</v>
      </c>
      <c r="O44" s="342">
        <v>0</v>
      </c>
      <c r="P44" s="7">
        <f t="shared" si="0"/>
        <v>0.1812</v>
      </c>
    </row>
    <row r="45" spans="1:16" ht="18.75">
      <c r="A45" s="467"/>
      <c r="B45" s="468"/>
      <c r="C45" s="50" t="s">
        <v>18</v>
      </c>
      <c r="D45" s="345">
        <v>32.214</v>
      </c>
      <c r="E45" s="345">
        <v>156.114</v>
      </c>
      <c r="F45" s="346"/>
      <c r="G45" s="345"/>
      <c r="H45" s="347"/>
      <c r="I45" s="345"/>
      <c r="J45" s="345"/>
      <c r="K45" s="345"/>
      <c r="L45" s="345"/>
      <c r="M45" s="346"/>
      <c r="N45" s="346">
        <v>1.973</v>
      </c>
      <c r="O45" s="345">
        <v>14.489</v>
      </c>
      <c r="P45" s="8">
        <f t="shared" si="0"/>
        <v>204.79000000000002</v>
      </c>
    </row>
    <row r="46" spans="1:16" ht="18.75">
      <c r="A46" s="465" t="s">
        <v>45</v>
      </c>
      <c r="B46" s="466"/>
      <c r="C46" s="57" t="s">
        <v>16</v>
      </c>
      <c r="D46" s="342">
        <v>0.1605</v>
      </c>
      <c r="E46" s="342">
        <v>0.01388</v>
      </c>
      <c r="F46" s="343"/>
      <c r="G46" s="342"/>
      <c r="H46" s="344"/>
      <c r="I46" s="342"/>
      <c r="J46" s="342"/>
      <c r="K46" s="342">
        <v>0</v>
      </c>
      <c r="L46" s="342"/>
      <c r="M46" s="343"/>
      <c r="N46" s="343"/>
      <c r="O46" s="342">
        <v>0.002</v>
      </c>
      <c r="P46" s="7">
        <f t="shared" si="0"/>
        <v>0.17638</v>
      </c>
    </row>
    <row r="47" spans="1:16" ht="18.75">
      <c r="A47" s="467"/>
      <c r="B47" s="468"/>
      <c r="C47" s="50" t="s">
        <v>18</v>
      </c>
      <c r="D47" s="345">
        <v>174.976</v>
      </c>
      <c r="E47" s="345">
        <v>129.566</v>
      </c>
      <c r="F47" s="346"/>
      <c r="G47" s="345"/>
      <c r="H47" s="347"/>
      <c r="I47" s="345"/>
      <c r="J47" s="345"/>
      <c r="K47" s="345">
        <v>5.67</v>
      </c>
      <c r="L47" s="345"/>
      <c r="M47" s="346"/>
      <c r="N47" s="346"/>
      <c r="O47" s="345">
        <v>12.842</v>
      </c>
      <c r="P47" s="8">
        <f t="shared" si="0"/>
        <v>323.05400000000003</v>
      </c>
    </row>
    <row r="48" spans="1:16" ht="18.75">
      <c r="A48" s="465" t="s">
        <v>46</v>
      </c>
      <c r="B48" s="466"/>
      <c r="C48" s="57" t="s">
        <v>16</v>
      </c>
      <c r="D48" s="342">
        <v>201.7265</v>
      </c>
      <c r="E48" s="342">
        <v>0.018</v>
      </c>
      <c r="F48" s="343"/>
      <c r="G48" s="342"/>
      <c r="H48" s="344"/>
      <c r="I48" s="342"/>
      <c r="J48" s="342"/>
      <c r="K48" s="342">
        <v>38.646</v>
      </c>
      <c r="L48" s="342">
        <v>358.812</v>
      </c>
      <c r="M48" s="343">
        <v>409.9363</v>
      </c>
      <c r="N48" s="343">
        <v>66.8987</v>
      </c>
      <c r="O48" s="342">
        <v>1.4001</v>
      </c>
      <c r="P48" s="7">
        <f t="shared" si="0"/>
        <v>1077.4376</v>
      </c>
    </row>
    <row r="49" spans="1:16" ht="18.75">
      <c r="A49" s="467"/>
      <c r="B49" s="468"/>
      <c r="C49" s="50" t="s">
        <v>18</v>
      </c>
      <c r="D49" s="345">
        <v>14770.599</v>
      </c>
      <c r="E49" s="345">
        <v>2.426</v>
      </c>
      <c r="F49" s="346"/>
      <c r="G49" s="345"/>
      <c r="H49" s="347"/>
      <c r="I49" s="345"/>
      <c r="J49" s="345"/>
      <c r="K49" s="345">
        <v>2456.027</v>
      </c>
      <c r="L49" s="345">
        <v>29341.067</v>
      </c>
      <c r="M49" s="346">
        <v>30642.173</v>
      </c>
      <c r="N49" s="346">
        <v>7046.095</v>
      </c>
      <c r="O49" s="345">
        <v>148.999</v>
      </c>
      <c r="P49" s="8">
        <f t="shared" si="0"/>
        <v>84407.386</v>
      </c>
    </row>
    <row r="50" spans="1:16" ht="18.75">
      <c r="A50" s="465" t="s">
        <v>47</v>
      </c>
      <c r="B50" s="466"/>
      <c r="C50" s="57" t="s">
        <v>16</v>
      </c>
      <c r="D50" s="342"/>
      <c r="E50" s="342"/>
      <c r="F50" s="343"/>
      <c r="G50" s="342"/>
      <c r="H50" s="344"/>
      <c r="I50" s="342"/>
      <c r="J50" s="342"/>
      <c r="K50" s="342">
        <v>14.889</v>
      </c>
      <c r="L50" s="342">
        <v>570.742</v>
      </c>
      <c r="M50" s="343">
        <v>1899.824</v>
      </c>
      <c r="N50" s="343">
        <v>1956.345</v>
      </c>
      <c r="O50" s="342">
        <v>1196.252</v>
      </c>
      <c r="P50" s="7">
        <f t="shared" si="0"/>
        <v>5638.052</v>
      </c>
    </row>
    <row r="51" spans="1:16" ht="18.75">
      <c r="A51" s="467"/>
      <c r="B51" s="468"/>
      <c r="C51" s="50" t="s">
        <v>18</v>
      </c>
      <c r="D51" s="345"/>
      <c r="E51" s="345"/>
      <c r="F51" s="346"/>
      <c r="G51" s="345"/>
      <c r="H51" s="347"/>
      <c r="I51" s="345"/>
      <c r="J51" s="345"/>
      <c r="K51" s="345">
        <v>11560.366</v>
      </c>
      <c r="L51" s="345">
        <v>113328.952</v>
      </c>
      <c r="M51" s="346">
        <v>196763.128</v>
      </c>
      <c r="N51" s="346">
        <v>143441.619</v>
      </c>
      <c r="O51" s="345">
        <v>73090.215</v>
      </c>
      <c r="P51" s="8">
        <f t="shared" si="0"/>
        <v>538184.28</v>
      </c>
    </row>
    <row r="52" spans="1:16" ht="18.75">
      <c r="A52" s="465" t="s">
        <v>48</v>
      </c>
      <c r="B52" s="466"/>
      <c r="C52" s="57" t="s">
        <v>16</v>
      </c>
      <c r="D52" s="342">
        <v>10.0932</v>
      </c>
      <c r="E52" s="342">
        <v>0.5005</v>
      </c>
      <c r="F52" s="343"/>
      <c r="G52" s="342"/>
      <c r="H52" s="344"/>
      <c r="I52" s="342"/>
      <c r="J52" s="342"/>
      <c r="K52" s="342">
        <v>66.9548</v>
      </c>
      <c r="L52" s="342">
        <v>10.1271</v>
      </c>
      <c r="M52" s="343">
        <v>224.6737</v>
      </c>
      <c r="N52" s="343">
        <v>393.5415</v>
      </c>
      <c r="O52" s="342">
        <v>98.8404</v>
      </c>
      <c r="P52" s="7">
        <f t="shared" si="0"/>
        <v>804.7312</v>
      </c>
    </row>
    <row r="53" spans="1:16" ht="18.75">
      <c r="A53" s="467"/>
      <c r="B53" s="468"/>
      <c r="C53" s="50" t="s">
        <v>18</v>
      </c>
      <c r="D53" s="345">
        <v>3970.886</v>
      </c>
      <c r="E53" s="345">
        <v>432.376</v>
      </c>
      <c r="F53" s="346"/>
      <c r="G53" s="345"/>
      <c r="H53" s="347"/>
      <c r="I53" s="345"/>
      <c r="J53" s="345"/>
      <c r="K53" s="345">
        <v>17751.871</v>
      </c>
      <c r="L53" s="345">
        <v>2320.5</v>
      </c>
      <c r="M53" s="346">
        <v>82066.025</v>
      </c>
      <c r="N53" s="346">
        <v>181001.619</v>
      </c>
      <c r="O53" s="345">
        <v>60346.58</v>
      </c>
      <c r="P53" s="8">
        <f t="shared" si="0"/>
        <v>347889.857</v>
      </c>
    </row>
    <row r="54" spans="1:16" ht="18.75">
      <c r="A54" s="47" t="s">
        <v>0</v>
      </c>
      <c r="B54" s="471" t="s">
        <v>202</v>
      </c>
      <c r="C54" s="57" t="s">
        <v>16</v>
      </c>
      <c r="D54" s="342">
        <v>0.0045</v>
      </c>
      <c r="E54" s="342">
        <v>0.0066</v>
      </c>
      <c r="F54" s="343"/>
      <c r="G54" s="342"/>
      <c r="H54" s="344"/>
      <c r="I54" s="342"/>
      <c r="J54" s="342"/>
      <c r="K54" s="342">
        <v>0</v>
      </c>
      <c r="L54" s="342"/>
      <c r="M54" s="343">
        <v>0.0047</v>
      </c>
      <c r="N54" s="343">
        <v>0.0438</v>
      </c>
      <c r="O54" s="342">
        <v>0.0421</v>
      </c>
      <c r="P54" s="7">
        <f t="shared" si="0"/>
        <v>0.1017</v>
      </c>
    </row>
    <row r="55" spans="1:16" ht="18.75">
      <c r="A55" s="48" t="s">
        <v>38</v>
      </c>
      <c r="B55" s="472"/>
      <c r="C55" s="50" t="s">
        <v>18</v>
      </c>
      <c r="D55" s="345">
        <v>8.212</v>
      </c>
      <c r="E55" s="345">
        <v>5.708</v>
      </c>
      <c r="F55" s="346"/>
      <c r="G55" s="345"/>
      <c r="H55" s="347"/>
      <c r="I55" s="345"/>
      <c r="J55" s="345"/>
      <c r="K55" s="345">
        <v>1.47</v>
      </c>
      <c r="L55" s="345"/>
      <c r="M55" s="346">
        <v>10.204</v>
      </c>
      <c r="N55" s="346">
        <v>86.705</v>
      </c>
      <c r="O55" s="345">
        <v>56.996</v>
      </c>
      <c r="P55" s="8">
        <f t="shared" si="0"/>
        <v>169.29500000000002</v>
      </c>
    </row>
    <row r="56" spans="1:16" ht="18.75">
      <c r="A56" s="48" t="s">
        <v>17</v>
      </c>
      <c r="B56" s="49" t="s">
        <v>20</v>
      </c>
      <c r="C56" s="57" t="s">
        <v>16</v>
      </c>
      <c r="D56" s="342">
        <v>0.2043</v>
      </c>
      <c r="E56" s="342">
        <v>0.0301</v>
      </c>
      <c r="F56" s="343"/>
      <c r="G56" s="342"/>
      <c r="H56" s="344"/>
      <c r="I56" s="342"/>
      <c r="J56" s="342">
        <v>0.005</v>
      </c>
      <c r="K56" s="342">
        <v>0.296</v>
      </c>
      <c r="L56" s="342">
        <v>0.0316</v>
      </c>
      <c r="M56" s="343">
        <v>0.0674</v>
      </c>
      <c r="N56" s="343">
        <v>0.2516</v>
      </c>
      <c r="O56" s="342">
        <v>0.1563</v>
      </c>
      <c r="P56" s="7">
        <f t="shared" si="0"/>
        <v>1.0423</v>
      </c>
    </row>
    <row r="57" spans="1:16" ht="18.75">
      <c r="A57" s="48" t="s">
        <v>23</v>
      </c>
      <c r="B57" s="50" t="s">
        <v>117</v>
      </c>
      <c r="C57" s="50" t="s">
        <v>18</v>
      </c>
      <c r="D57" s="345">
        <v>72.79</v>
      </c>
      <c r="E57" s="345">
        <v>5.071</v>
      </c>
      <c r="F57" s="346"/>
      <c r="G57" s="345"/>
      <c r="H57" s="347"/>
      <c r="I57" s="345"/>
      <c r="J57" s="345">
        <v>0.525</v>
      </c>
      <c r="K57" s="345">
        <v>114.273</v>
      </c>
      <c r="L57" s="345">
        <v>15.947</v>
      </c>
      <c r="M57" s="346">
        <v>22.472</v>
      </c>
      <c r="N57" s="346">
        <v>49.964</v>
      </c>
      <c r="O57" s="345">
        <v>19.81</v>
      </c>
      <c r="P57" s="8">
        <f t="shared" si="0"/>
        <v>300.85200000000003</v>
      </c>
    </row>
    <row r="58" spans="1:16" ht="18.75">
      <c r="A58" s="52"/>
      <c r="B58" s="469" t="s">
        <v>158</v>
      </c>
      <c r="C58" s="57" t="s">
        <v>16</v>
      </c>
      <c r="D58" s="284">
        <v>0.2088</v>
      </c>
      <c r="E58" s="284">
        <v>0.036699999999999997</v>
      </c>
      <c r="F58" s="286">
        <v>0</v>
      </c>
      <c r="G58" s="284">
        <v>0</v>
      </c>
      <c r="H58" s="350">
        <v>0</v>
      </c>
      <c r="I58" s="284">
        <v>0</v>
      </c>
      <c r="J58" s="284">
        <v>0.005</v>
      </c>
      <c r="K58" s="284">
        <v>0.296</v>
      </c>
      <c r="L58" s="284">
        <v>0.0316</v>
      </c>
      <c r="M58" s="286">
        <v>0.0721</v>
      </c>
      <c r="N58" s="286">
        <v>0.2954</v>
      </c>
      <c r="O58" s="284">
        <v>0.1984</v>
      </c>
      <c r="P58" s="7">
        <f t="shared" si="0"/>
        <v>1.144</v>
      </c>
    </row>
    <row r="59" spans="1:16" ht="18.75">
      <c r="A59" s="51"/>
      <c r="B59" s="470"/>
      <c r="C59" s="50" t="s">
        <v>18</v>
      </c>
      <c r="D59" s="287">
        <v>81.00200000000001</v>
      </c>
      <c r="E59" s="287">
        <v>10.779</v>
      </c>
      <c r="F59" s="289">
        <v>0</v>
      </c>
      <c r="G59" s="287">
        <v>0</v>
      </c>
      <c r="H59" s="351">
        <v>0</v>
      </c>
      <c r="I59" s="287">
        <v>0</v>
      </c>
      <c r="J59" s="287">
        <v>0.525</v>
      </c>
      <c r="K59" s="287">
        <v>115.743</v>
      </c>
      <c r="L59" s="287">
        <v>15.947</v>
      </c>
      <c r="M59" s="289">
        <v>32.676</v>
      </c>
      <c r="N59" s="289">
        <v>136.66899999999998</v>
      </c>
      <c r="O59" s="287">
        <v>76.806</v>
      </c>
      <c r="P59" s="8">
        <f t="shared" si="0"/>
        <v>470.147</v>
      </c>
    </row>
    <row r="60" spans="1:16" ht="18.75">
      <c r="A60" s="47" t="s">
        <v>0</v>
      </c>
      <c r="B60" s="471" t="s">
        <v>118</v>
      </c>
      <c r="C60" s="57" t="s">
        <v>16</v>
      </c>
      <c r="D60" s="342">
        <v>2.3685</v>
      </c>
      <c r="E60" s="342">
        <v>1.7676</v>
      </c>
      <c r="F60" s="343"/>
      <c r="G60" s="342"/>
      <c r="H60" s="344"/>
      <c r="I60" s="342"/>
      <c r="J60" s="342"/>
      <c r="K60" s="342"/>
      <c r="L60" s="342"/>
      <c r="M60" s="343">
        <v>0</v>
      </c>
      <c r="N60" s="343">
        <v>0</v>
      </c>
      <c r="O60" s="342">
        <v>0.0113</v>
      </c>
      <c r="P60" s="7">
        <f t="shared" si="0"/>
        <v>4.1474</v>
      </c>
    </row>
    <row r="61" spans="1:16" ht="18.75">
      <c r="A61" s="48" t="s">
        <v>49</v>
      </c>
      <c r="B61" s="472"/>
      <c r="C61" s="50" t="s">
        <v>18</v>
      </c>
      <c r="D61" s="345">
        <v>390.705</v>
      </c>
      <c r="E61" s="345">
        <v>177.615</v>
      </c>
      <c r="F61" s="346"/>
      <c r="G61" s="345"/>
      <c r="H61" s="347"/>
      <c r="I61" s="345"/>
      <c r="J61" s="345"/>
      <c r="K61" s="345"/>
      <c r="L61" s="345"/>
      <c r="M61" s="346">
        <v>0.037</v>
      </c>
      <c r="N61" s="346">
        <v>0.105</v>
      </c>
      <c r="O61" s="345">
        <v>1.4</v>
      </c>
      <c r="P61" s="8">
        <f t="shared" si="0"/>
        <v>569.862</v>
      </c>
    </row>
    <row r="62" spans="1:16" ht="18.75">
      <c r="A62" s="48" t="s">
        <v>0</v>
      </c>
      <c r="B62" s="49" t="s">
        <v>50</v>
      </c>
      <c r="C62" s="57" t="s">
        <v>16</v>
      </c>
      <c r="D62" s="342">
        <v>300.674</v>
      </c>
      <c r="E62" s="342">
        <v>406.1801</v>
      </c>
      <c r="F62" s="343"/>
      <c r="G62" s="342"/>
      <c r="H62" s="344"/>
      <c r="I62" s="342"/>
      <c r="J62" s="342"/>
      <c r="K62" s="342"/>
      <c r="L62" s="342">
        <v>7.818</v>
      </c>
      <c r="M62" s="343">
        <v>101.001</v>
      </c>
      <c r="N62" s="343">
        <v>56.497</v>
      </c>
      <c r="O62" s="342">
        <v>216.951</v>
      </c>
      <c r="P62" s="7">
        <f aca="true" t="shared" si="1" ref="P62:P67">SUM(D62:O62)</f>
        <v>1089.1210999999998</v>
      </c>
    </row>
    <row r="63" spans="1:16" ht="18.75">
      <c r="A63" s="48" t="s">
        <v>51</v>
      </c>
      <c r="B63" s="50" t="s">
        <v>119</v>
      </c>
      <c r="C63" s="50" t="s">
        <v>18</v>
      </c>
      <c r="D63" s="345">
        <v>57889.231</v>
      </c>
      <c r="E63" s="345">
        <v>85562.705</v>
      </c>
      <c r="F63" s="346"/>
      <c r="G63" s="345"/>
      <c r="H63" s="347"/>
      <c r="I63" s="345"/>
      <c r="J63" s="345"/>
      <c r="K63" s="345"/>
      <c r="L63" s="345">
        <v>1058.61</v>
      </c>
      <c r="M63" s="346">
        <v>13975.469</v>
      </c>
      <c r="N63" s="346">
        <v>7767.271</v>
      </c>
      <c r="O63" s="345">
        <v>29197.189</v>
      </c>
      <c r="P63" s="8">
        <f t="shared" si="1"/>
        <v>195450.47499999998</v>
      </c>
    </row>
    <row r="64" spans="1:16" ht="18.75">
      <c r="A64" s="48" t="s">
        <v>0</v>
      </c>
      <c r="B64" s="471" t="s">
        <v>53</v>
      </c>
      <c r="C64" s="57" t="s">
        <v>16</v>
      </c>
      <c r="D64" s="342">
        <v>163.826</v>
      </c>
      <c r="E64" s="342">
        <v>198.929</v>
      </c>
      <c r="F64" s="343"/>
      <c r="G64" s="342"/>
      <c r="H64" s="344"/>
      <c r="I64" s="342"/>
      <c r="J64" s="342"/>
      <c r="K64" s="342">
        <v>0.612</v>
      </c>
      <c r="L64" s="342">
        <v>33.169</v>
      </c>
      <c r="M64" s="343">
        <v>36.831</v>
      </c>
      <c r="N64" s="343">
        <v>145.411</v>
      </c>
      <c r="O64" s="342">
        <v>89.608</v>
      </c>
      <c r="P64" s="7">
        <f t="shared" si="1"/>
        <v>668.386</v>
      </c>
    </row>
    <row r="65" spans="1:16" ht="18.75">
      <c r="A65" s="48" t="s">
        <v>23</v>
      </c>
      <c r="B65" s="472"/>
      <c r="C65" s="50" t="s">
        <v>18</v>
      </c>
      <c r="D65" s="345">
        <v>30637.367</v>
      </c>
      <c r="E65" s="345">
        <v>33212.136</v>
      </c>
      <c r="F65" s="346"/>
      <c r="G65" s="345"/>
      <c r="H65" s="347"/>
      <c r="I65" s="345"/>
      <c r="J65" s="345"/>
      <c r="K65" s="345">
        <v>137.687</v>
      </c>
      <c r="L65" s="345">
        <v>5475.07</v>
      </c>
      <c r="M65" s="346">
        <v>8286.365</v>
      </c>
      <c r="N65" s="346">
        <v>21813.082</v>
      </c>
      <c r="O65" s="345">
        <v>17908.008</v>
      </c>
      <c r="P65" s="8">
        <f t="shared" si="1"/>
        <v>117469.715</v>
      </c>
    </row>
    <row r="66" spans="1:16" ht="18.75">
      <c r="A66" s="52"/>
      <c r="B66" s="49" t="s">
        <v>20</v>
      </c>
      <c r="C66" s="57" t="s">
        <v>16</v>
      </c>
      <c r="D66" s="342">
        <v>67.8564</v>
      </c>
      <c r="E66" s="342">
        <v>70.1116</v>
      </c>
      <c r="F66" s="343"/>
      <c r="G66" s="342">
        <v>0</v>
      </c>
      <c r="H66" s="344"/>
      <c r="I66" s="342">
        <v>0</v>
      </c>
      <c r="J66" s="342"/>
      <c r="K66" s="342">
        <v>3.074</v>
      </c>
      <c r="L66" s="342">
        <v>1.5339</v>
      </c>
      <c r="M66" s="343">
        <v>21.6556</v>
      </c>
      <c r="N66" s="343">
        <v>9.5159</v>
      </c>
      <c r="O66" s="342">
        <v>14.8431</v>
      </c>
      <c r="P66" s="7">
        <f t="shared" si="1"/>
        <v>188.59049999999996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352">
        <v>8339.294</v>
      </c>
      <c r="E67" s="352">
        <v>6814.638</v>
      </c>
      <c r="F67" s="353"/>
      <c r="G67" s="352">
        <v>0</v>
      </c>
      <c r="H67" s="354"/>
      <c r="I67" s="352">
        <v>0.105</v>
      </c>
      <c r="J67" s="352"/>
      <c r="K67" s="352">
        <v>3231.91</v>
      </c>
      <c r="L67" s="352">
        <v>974.209</v>
      </c>
      <c r="M67" s="353">
        <v>1729.678</v>
      </c>
      <c r="N67" s="353">
        <v>2784.159</v>
      </c>
      <c r="O67" s="352">
        <v>1664.557</v>
      </c>
      <c r="P67" s="9">
        <f t="shared" si="1"/>
        <v>25538.55</v>
      </c>
    </row>
    <row r="68" spans="4:16" ht="18.75">
      <c r="D68" s="172"/>
      <c r="E68" s="172"/>
      <c r="F68" s="337"/>
      <c r="G68" s="172"/>
      <c r="H68" s="172"/>
      <c r="I68" s="172"/>
      <c r="J68" s="172"/>
      <c r="K68" s="172"/>
      <c r="L68" s="172"/>
      <c r="M68" s="338"/>
      <c r="N68" s="338"/>
      <c r="O68" s="172"/>
      <c r="P68" s="10"/>
    </row>
    <row r="69" spans="1:16" ht="19.5" thickBot="1">
      <c r="A69" s="11"/>
      <c r="B69" s="41" t="s">
        <v>81</v>
      </c>
      <c r="C69" s="11"/>
      <c r="D69" s="339"/>
      <c r="E69" s="339"/>
      <c r="F69" s="340"/>
      <c r="G69" s="339"/>
      <c r="H69" s="339"/>
      <c r="I69" s="339"/>
      <c r="J69" s="339"/>
      <c r="K69" s="339"/>
      <c r="L69" s="339"/>
      <c r="M69" s="341"/>
      <c r="N69" s="341"/>
      <c r="O69" s="488"/>
      <c r="P69" s="488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469" t="s">
        <v>161</v>
      </c>
      <c r="C71" s="56" t="s">
        <v>16</v>
      </c>
      <c r="D71" s="284">
        <v>534.7248999999999</v>
      </c>
      <c r="E71" s="284">
        <v>676.9883</v>
      </c>
      <c r="F71" s="355">
        <v>0</v>
      </c>
      <c r="G71" s="284">
        <v>0</v>
      </c>
      <c r="H71" s="350">
        <v>0</v>
      </c>
      <c r="I71" s="284">
        <v>0</v>
      </c>
      <c r="J71" s="284">
        <v>0</v>
      </c>
      <c r="K71" s="284">
        <v>3.686</v>
      </c>
      <c r="L71" s="284">
        <v>42.5209</v>
      </c>
      <c r="M71" s="286">
        <v>159.4876</v>
      </c>
      <c r="N71" s="286">
        <v>211.4239</v>
      </c>
      <c r="O71" s="284">
        <v>321.41339999999997</v>
      </c>
      <c r="P71" s="7">
        <f aca="true" t="shared" si="2" ref="P71:P102">SUM(D71:O71)</f>
        <v>1950.2449999999997</v>
      </c>
    </row>
    <row r="72" spans="1:16" ht="18.75">
      <c r="A72" s="42" t="s">
        <v>51</v>
      </c>
      <c r="B72" s="470"/>
      <c r="C72" s="50" t="s">
        <v>18</v>
      </c>
      <c r="D72" s="287">
        <v>97256.597</v>
      </c>
      <c r="E72" s="287">
        <v>125767.09400000001</v>
      </c>
      <c r="F72" s="356">
        <v>0</v>
      </c>
      <c r="G72" s="287">
        <v>0</v>
      </c>
      <c r="H72" s="351">
        <v>0</v>
      </c>
      <c r="I72" s="287">
        <v>0.105</v>
      </c>
      <c r="J72" s="287">
        <v>0</v>
      </c>
      <c r="K72" s="287">
        <v>3369.5969999999998</v>
      </c>
      <c r="L72" s="287">
        <v>7507.888999999999</v>
      </c>
      <c r="M72" s="289">
        <v>23991.549</v>
      </c>
      <c r="N72" s="289">
        <v>32364.617</v>
      </c>
      <c r="O72" s="287">
        <v>48771.154</v>
      </c>
      <c r="P72" s="8">
        <f t="shared" si="2"/>
        <v>339028.60199999996</v>
      </c>
    </row>
    <row r="73" spans="1:16" ht="18.75">
      <c r="A73" s="47" t="s">
        <v>0</v>
      </c>
      <c r="B73" s="471" t="s">
        <v>54</v>
      </c>
      <c r="C73" s="57" t="s">
        <v>16</v>
      </c>
      <c r="D73" s="342">
        <v>0.3651</v>
      </c>
      <c r="E73" s="342">
        <v>0.14</v>
      </c>
      <c r="F73" s="357"/>
      <c r="G73" s="342"/>
      <c r="H73" s="344"/>
      <c r="I73" s="342"/>
      <c r="J73" s="342"/>
      <c r="K73" s="342">
        <v>0.3974</v>
      </c>
      <c r="L73" s="342">
        <v>0.3219</v>
      </c>
      <c r="M73" s="343">
        <v>0.5877</v>
      </c>
      <c r="N73" s="343">
        <v>1.2939</v>
      </c>
      <c r="O73" s="342">
        <v>1.0713</v>
      </c>
      <c r="P73" s="7">
        <f t="shared" si="2"/>
        <v>4.1773</v>
      </c>
    </row>
    <row r="74" spans="1:16" ht="18.75">
      <c r="A74" s="47" t="s">
        <v>34</v>
      </c>
      <c r="B74" s="472"/>
      <c r="C74" s="50" t="s">
        <v>18</v>
      </c>
      <c r="D74" s="345">
        <v>688.776</v>
      </c>
      <c r="E74" s="345">
        <v>361.669</v>
      </c>
      <c r="F74" s="346"/>
      <c r="G74" s="345"/>
      <c r="H74" s="347"/>
      <c r="I74" s="345"/>
      <c r="J74" s="345"/>
      <c r="K74" s="345">
        <v>449.495</v>
      </c>
      <c r="L74" s="345">
        <v>286.534</v>
      </c>
      <c r="M74" s="346">
        <v>546.747</v>
      </c>
      <c r="N74" s="346">
        <v>1057.911</v>
      </c>
      <c r="O74" s="345">
        <v>1481.821</v>
      </c>
      <c r="P74" s="8">
        <f t="shared" si="2"/>
        <v>4872.9529999999995</v>
      </c>
    </row>
    <row r="75" spans="1:16" ht="18.75">
      <c r="A75" s="47" t="s">
        <v>0</v>
      </c>
      <c r="B75" s="471" t="s">
        <v>55</v>
      </c>
      <c r="C75" s="57" t="s">
        <v>16</v>
      </c>
      <c r="D75" s="342">
        <v>0.0038</v>
      </c>
      <c r="E75" s="342">
        <v>0</v>
      </c>
      <c r="F75" s="343"/>
      <c r="G75" s="342"/>
      <c r="H75" s="344"/>
      <c r="I75" s="342"/>
      <c r="J75" s="342"/>
      <c r="K75" s="342"/>
      <c r="L75" s="342">
        <v>0</v>
      </c>
      <c r="M75" s="343"/>
      <c r="N75" s="343"/>
      <c r="O75" s="342"/>
      <c r="P75" s="7">
        <f t="shared" si="2"/>
        <v>0.0038</v>
      </c>
    </row>
    <row r="76" spans="1:16" ht="18.75">
      <c r="A76" s="47" t="s">
        <v>0</v>
      </c>
      <c r="B76" s="472"/>
      <c r="C76" s="50" t="s">
        <v>18</v>
      </c>
      <c r="D76" s="345">
        <v>2.485</v>
      </c>
      <c r="E76" s="345">
        <v>0.557</v>
      </c>
      <c r="F76" s="346"/>
      <c r="G76" s="345"/>
      <c r="H76" s="347"/>
      <c r="I76" s="345"/>
      <c r="J76" s="345"/>
      <c r="K76" s="345"/>
      <c r="L76" s="345">
        <v>1.89</v>
      </c>
      <c r="M76" s="346"/>
      <c r="N76" s="346"/>
      <c r="O76" s="345"/>
      <c r="P76" s="8">
        <f t="shared" si="2"/>
        <v>4.9319999999999995</v>
      </c>
    </row>
    <row r="77" spans="1:16" ht="18.75">
      <c r="A77" s="47" t="s">
        <v>56</v>
      </c>
      <c r="B77" s="49" t="s">
        <v>57</v>
      </c>
      <c r="C77" s="57" t="s">
        <v>16</v>
      </c>
      <c r="D77" s="342"/>
      <c r="E77" s="342"/>
      <c r="F77" s="343"/>
      <c r="G77" s="342"/>
      <c r="H77" s="344"/>
      <c r="I77" s="342"/>
      <c r="J77" s="342"/>
      <c r="K77" s="342"/>
      <c r="L77" s="342"/>
      <c r="M77" s="343"/>
      <c r="N77" s="343"/>
      <c r="O77" s="342"/>
      <c r="P77" s="7">
        <f t="shared" si="2"/>
        <v>0</v>
      </c>
    </row>
    <row r="78" spans="1:16" ht="18.75">
      <c r="A78" s="52"/>
      <c r="B78" s="50" t="s">
        <v>58</v>
      </c>
      <c r="C78" s="50" t="s">
        <v>18</v>
      </c>
      <c r="D78" s="345"/>
      <c r="E78" s="345"/>
      <c r="F78" s="346"/>
      <c r="G78" s="345"/>
      <c r="H78" s="347"/>
      <c r="I78" s="345"/>
      <c r="J78" s="345"/>
      <c r="K78" s="345"/>
      <c r="L78" s="345"/>
      <c r="M78" s="346"/>
      <c r="N78" s="346"/>
      <c r="O78" s="345"/>
      <c r="P78" s="8">
        <f t="shared" si="2"/>
        <v>0</v>
      </c>
    </row>
    <row r="79" spans="1:16" ht="18.75">
      <c r="A79" s="52"/>
      <c r="B79" s="471" t="s">
        <v>59</v>
      </c>
      <c r="C79" s="57" t="s">
        <v>16</v>
      </c>
      <c r="D79" s="342"/>
      <c r="E79" s="342"/>
      <c r="F79" s="343"/>
      <c r="G79" s="342"/>
      <c r="H79" s="344"/>
      <c r="I79" s="342"/>
      <c r="J79" s="342"/>
      <c r="K79" s="342"/>
      <c r="L79" s="342"/>
      <c r="M79" s="343"/>
      <c r="N79" s="343"/>
      <c r="O79" s="342"/>
      <c r="P79" s="7">
        <f t="shared" si="2"/>
        <v>0</v>
      </c>
    </row>
    <row r="80" spans="1:16" ht="18.75">
      <c r="A80" s="47" t="s">
        <v>17</v>
      </c>
      <c r="B80" s="472"/>
      <c r="C80" s="50" t="s">
        <v>18</v>
      </c>
      <c r="D80" s="345"/>
      <c r="E80" s="345"/>
      <c r="F80" s="346"/>
      <c r="G80" s="345"/>
      <c r="H80" s="347"/>
      <c r="I80" s="345"/>
      <c r="J80" s="345"/>
      <c r="K80" s="345"/>
      <c r="L80" s="345"/>
      <c r="M80" s="346"/>
      <c r="N80" s="346"/>
      <c r="O80" s="345"/>
      <c r="P80" s="8">
        <f t="shared" si="2"/>
        <v>0</v>
      </c>
    </row>
    <row r="81" spans="1:16" ht="18.75">
      <c r="A81" s="52"/>
      <c r="B81" s="49" t="s">
        <v>20</v>
      </c>
      <c r="C81" s="57" t="s">
        <v>16</v>
      </c>
      <c r="D81" s="342">
        <v>4.1242</v>
      </c>
      <c r="E81" s="342">
        <v>6.6605</v>
      </c>
      <c r="F81" s="343"/>
      <c r="G81" s="342"/>
      <c r="H81" s="344"/>
      <c r="I81" s="342"/>
      <c r="J81" s="342"/>
      <c r="K81" s="342">
        <v>0.0882</v>
      </c>
      <c r="L81" s="342">
        <v>0.0983</v>
      </c>
      <c r="M81" s="343">
        <v>0.285</v>
      </c>
      <c r="N81" s="343">
        <v>0.8781</v>
      </c>
      <c r="O81" s="342">
        <v>1.6918</v>
      </c>
      <c r="P81" s="7">
        <f t="shared" si="2"/>
        <v>13.826100000000002</v>
      </c>
    </row>
    <row r="82" spans="1:16" ht="18.75">
      <c r="A82" s="52"/>
      <c r="B82" s="50" t="s">
        <v>60</v>
      </c>
      <c r="C82" s="50" t="s">
        <v>18</v>
      </c>
      <c r="D82" s="345">
        <v>2850.52</v>
      </c>
      <c r="E82" s="345">
        <v>4006.386</v>
      </c>
      <c r="F82" s="346"/>
      <c r="G82" s="345"/>
      <c r="H82" s="347"/>
      <c r="I82" s="345"/>
      <c r="J82" s="345"/>
      <c r="K82" s="345">
        <v>131.635</v>
      </c>
      <c r="L82" s="345">
        <v>142.934</v>
      </c>
      <c r="M82" s="346">
        <v>324.638</v>
      </c>
      <c r="N82" s="346">
        <v>813.407</v>
      </c>
      <c r="O82" s="345">
        <v>2451.839</v>
      </c>
      <c r="P82" s="8">
        <f t="shared" si="2"/>
        <v>10721.359</v>
      </c>
    </row>
    <row r="83" spans="1:16" ht="18.75">
      <c r="A83" s="47" t="s">
        <v>23</v>
      </c>
      <c r="B83" s="469" t="s">
        <v>157</v>
      </c>
      <c r="C83" s="57" t="s">
        <v>16</v>
      </c>
      <c r="D83" s="284">
        <v>4.4931</v>
      </c>
      <c r="E83" s="284">
        <v>6.8004999999999995</v>
      </c>
      <c r="F83" s="286">
        <v>0</v>
      </c>
      <c r="G83" s="284">
        <v>0</v>
      </c>
      <c r="H83" s="350">
        <v>0</v>
      </c>
      <c r="I83" s="284">
        <v>0</v>
      </c>
      <c r="J83" s="284">
        <v>0</v>
      </c>
      <c r="K83" s="284">
        <v>0.4856</v>
      </c>
      <c r="L83" s="284">
        <v>0.4202</v>
      </c>
      <c r="M83" s="286">
        <v>0.8727</v>
      </c>
      <c r="N83" s="286">
        <v>2.172</v>
      </c>
      <c r="O83" s="284">
        <v>2.7630999999999997</v>
      </c>
      <c r="P83" s="7">
        <f t="shared" si="2"/>
        <v>18.007199999999997</v>
      </c>
    </row>
    <row r="84" spans="1:16" ht="18.75">
      <c r="A84" s="51"/>
      <c r="B84" s="470"/>
      <c r="C84" s="50" t="s">
        <v>18</v>
      </c>
      <c r="D84" s="287">
        <v>3541.781</v>
      </c>
      <c r="E84" s="287">
        <v>4368.612</v>
      </c>
      <c r="F84" s="289">
        <v>0</v>
      </c>
      <c r="G84" s="287">
        <v>0</v>
      </c>
      <c r="H84" s="351">
        <v>0</v>
      </c>
      <c r="I84" s="287">
        <v>0</v>
      </c>
      <c r="J84" s="287">
        <v>0</v>
      </c>
      <c r="K84" s="287">
        <v>581.13</v>
      </c>
      <c r="L84" s="287">
        <v>431.35799999999995</v>
      </c>
      <c r="M84" s="289">
        <v>871.385</v>
      </c>
      <c r="N84" s="289">
        <v>1871.3180000000002</v>
      </c>
      <c r="O84" s="287">
        <v>3933.66</v>
      </c>
      <c r="P84" s="8">
        <f t="shared" si="2"/>
        <v>15599.243999999999</v>
      </c>
    </row>
    <row r="85" spans="1:16" ht="18.75">
      <c r="A85" s="465" t="s">
        <v>163</v>
      </c>
      <c r="B85" s="466"/>
      <c r="C85" s="57" t="s">
        <v>16</v>
      </c>
      <c r="D85" s="342">
        <v>1.9003</v>
      </c>
      <c r="E85" s="342">
        <v>1.1834</v>
      </c>
      <c r="F85" s="343"/>
      <c r="G85" s="342"/>
      <c r="H85" s="344"/>
      <c r="I85" s="342"/>
      <c r="J85" s="342">
        <v>0.0136</v>
      </c>
      <c r="K85" s="342">
        <v>0.054</v>
      </c>
      <c r="L85" s="342">
        <v>1.1249</v>
      </c>
      <c r="M85" s="343">
        <v>0.917</v>
      </c>
      <c r="N85" s="343">
        <v>1.3</v>
      </c>
      <c r="O85" s="342">
        <v>3.3629</v>
      </c>
      <c r="P85" s="7">
        <f t="shared" si="2"/>
        <v>9.8561</v>
      </c>
    </row>
    <row r="86" spans="1:16" ht="18.75">
      <c r="A86" s="467"/>
      <c r="B86" s="468"/>
      <c r="C86" s="50" t="s">
        <v>18</v>
      </c>
      <c r="D86" s="345">
        <v>1138.398</v>
      </c>
      <c r="E86" s="345">
        <v>888.954</v>
      </c>
      <c r="F86" s="346"/>
      <c r="G86" s="345"/>
      <c r="H86" s="347"/>
      <c r="I86" s="345"/>
      <c r="J86" s="345">
        <v>18.428</v>
      </c>
      <c r="K86" s="345">
        <v>77.566</v>
      </c>
      <c r="L86" s="345">
        <v>607.809</v>
      </c>
      <c r="M86" s="346">
        <v>492.684</v>
      </c>
      <c r="N86" s="346">
        <v>645.542</v>
      </c>
      <c r="O86" s="345">
        <v>1295.898</v>
      </c>
      <c r="P86" s="8">
        <f t="shared" si="2"/>
        <v>5165.2789999999995</v>
      </c>
    </row>
    <row r="87" spans="1:16" ht="18.75">
      <c r="A87" s="465" t="s">
        <v>61</v>
      </c>
      <c r="B87" s="466"/>
      <c r="C87" s="57" t="s">
        <v>16</v>
      </c>
      <c r="D87" s="342"/>
      <c r="E87" s="342">
        <v>0.266</v>
      </c>
      <c r="F87" s="343"/>
      <c r="G87" s="342"/>
      <c r="H87" s="344"/>
      <c r="I87" s="342"/>
      <c r="J87" s="342"/>
      <c r="K87" s="342"/>
      <c r="L87" s="342"/>
      <c r="M87" s="343"/>
      <c r="N87" s="343"/>
      <c r="O87" s="342">
        <v>0.006</v>
      </c>
      <c r="P87" s="7">
        <f t="shared" si="2"/>
        <v>0.272</v>
      </c>
    </row>
    <row r="88" spans="1:16" ht="18.75">
      <c r="A88" s="467"/>
      <c r="B88" s="468"/>
      <c r="C88" s="50" t="s">
        <v>18</v>
      </c>
      <c r="D88" s="345"/>
      <c r="E88" s="345">
        <v>75.94</v>
      </c>
      <c r="F88" s="346"/>
      <c r="G88" s="345"/>
      <c r="H88" s="347"/>
      <c r="I88" s="345"/>
      <c r="J88" s="345"/>
      <c r="K88" s="345"/>
      <c r="L88" s="345"/>
      <c r="M88" s="346"/>
      <c r="N88" s="346"/>
      <c r="O88" s="345">
        <v>5.355</v>
      </c>
      <c r="P88" s="8">
        <f t="shared" si="2"/>
        <v>81.295</v>
      </c>
    </row>
    <row r="89" spans="1:16" ht="18.75">
      <c r="A89" s="465" t="s">
        <v>164</v>
      </c>
      <c r="B89" s="466"/>
      <c r="C89" s="57" t="s">
        <v>16</v>
      </c>
      <c r="D89" s="342">
        <v>0.0017</v>
      </c>
      <c r="E89" s="342">
        <v>0.0101</v>
      </c>
      <c r="F89" s="343"/>
      <c r="G89" s="342"/>
      <c r="H89" s="344"/>
      <c r="I89" s="342"/>
      <c r="J89" s="342"/>
      <c r="K89" s="342"/>
      <c r="L89" s="342"/>
      <c r="M89" s="343"/>
      <c r="N89" s="343"/>
      <c r="O89" s="342"/>
      <c r="P89" s="7">
        <f t="shared" si="2"/>
        <v>0.0118</v>
      </c>
    </row>
    <row r="90" spans="1:16" ht="18.75">
      <c r="A90" s="467"/>
      <c r="B90" s="468"/>
      <c r="C90" s="50" t="s">
        <v>18</v>
      </c>
      <c r="D90" s="345">
        <v>5.845</v>
      </c>
      <c r="E90" s="345">
        <v>33.154</v>
      </c>
      <c r="F90" s="346"/>
      <c r="G90" s="345"/>
      <c r="H90" s="347"/>
      <c r="I90" s="345"/>
      <c r="J90" s="345"/>
      <c r="K90" s="345"/>
      <c r="L90" s="345"/>
      <c r="M90" s="346"/>
      <c r="N90" s="346"/>
      <c r="O90" s="345"/>
      <c r="P90" s="8">
        <f t="shared" si="2"/>
        <v>38.999</v>
      </c>
    </row>
    <row r="91" spans="1:16" ht="18.75">
      <c r="A91" s="465" t="s">
        <v>165</v>
      </c>
      <c r="B91" s="466"/>
      <c r="C91" s="57" t="s">
        <v>16</v>
      </c>
      <c r="D91" s="342">
        <v>0.0112</v>
      </c>
      <c r="E91" s="342">
        <v>0.0201</v>
      </c>
      <c r="F91" s="343"/>
      <c r="G91" s="342"/>
      <c r="H91" s="344"/>
      <c r="I91" s="342"/>
      <c r="J91" s="342"/>
      <c r="K91" s="342">
        <v>0.0082</v>
      </c>
      <c r="L91" s="342"/>
      <c r="M91" s="343"/>
      <c r="N91" s="343"/>
      <c r="O91" s="342">
        <v>0.037</v>
      </c>
      <c r="P91" s="7">
        <f t="shared" si="2"/>
        <v>0.0765</v>
      </c>
    </row>
    <row r="92" spans="1:16" ht="18.75">
      <c r="A92" s="467"/>
      <c r="B92" s="468"/>
      <c r="C92" s="50" t="s">
        <v>18</v>
      </c>
      <c r="D92" s="345">
        <v>24.868</v>
      </c>
      <c r="E92" s="345">
        <v>71.654</v>
      </c>
      <c r="F92" s="346"/>
      <c r="G92" s="345"/>
      <c r="H92" s="347"/>
      <c r="I92" s="345"/>
      <c r="J92" s="345"/>
      <c r="K92" s="345">
        <v>29.253</v>
      </c>
      <c r="L92" s="345"/>
      <c r="M92" s="346"/>
      <c r="N92" s="346"/>
      <c r="O92" s="345">
        <v>182.243</v>
      </c>
      <c r="P92" s="8">
        <f t="shared" si="2"/>
        <v>308.018</v>
      </c>
    </row>
    <row r="93" spans="1:16" ht="18.75">
      <c r="A93" s="465" t="s">
        <v>63</v>
      </c>
      <c r="B93" s="466"/>
      <c r="C93" s="57" t="s">
        <v>16</v>
      </c>
      <c r="D93" s="342">
        <v>0.009</v>
      </c>
      <c r="E93" s="342"/>
      <c r="F93" s="343"/>
      <c r="G93" s="342"/>
      <c r="H93" s="344"/>
      <c r="I93" s="342"/>
      <c r="J93" s="342"/>
      <c r="K93" s="342"/>
      <c r="L93" s="342"/>
      <c r="M93" s="343"/>
      <c r="N93" s="343"/>
      <c r="O93" s="342">
        <v>0</v>
      </c>
      <c r="P93" s="7">
        <f t="shared" si="2"/>
        <v>0.009</v>
      </c>
    </row>
    <row r="94" spans="1:16" ht="18.75">
      <c r="A94" s="467"/>
      <c r="B94" s="468"/>
      <c r="C94" s="50" t="s">
        <v>18</v>
      </c>
      <c r="D94" s="345">
        <v>4.242</v>
      </c>
      <c r="E94" s="345"/>
      <c r="F94" s="346"/>
      <c r="G94" s="345"/>
      <c r="H94" s="347"/>
      <c r="I94" s="345"/>
      <c r="J94" s="345"/>
      <c r="K94" s="345"/>
      <c r="L94" s="345"/>
      <c r="M94" s="346"/>
      <c r="N94" s="346"/>
      <c r="O94" s="345">
        <v>9.608</v>
      </c>
      <c r="P94" s="8">
        <f t="shared" si="2"/>
        <v>13.850000000000001</v>
      </c>
    </row>
    <row r="95" spans="1:16" ht="18.75">
      <c r="A95" s="465" t="s">
        <v>175</v>
      </c>
      <c r="B95" s="466"/>
      <c r="C95" s="57" t="s">
        <v>16</v>
      </c>
      <c r="D95" s="342">
        <v>0.0982</v>
      </c>
      <c r="E95" s="342">
        <v>0.0094</v>
      </c>
      <c r="F95" s="343"/>
      <c r="G95" s="342"/>
      <c r="H95" s="344"/>
      <c r="I95" s="342"/>
      <c r="J95" s="342"/>
      <c r="K95" s="342">
        <v>0.1371</v>
      </c>
      <c r="L95" s="342">
        <v>0.1611</v>
      </c>
      <c r="M95" s="343">
        <v>0.2198</v>
      </c>
      <c r="N95" s="343">
        <v>0.7455</v>
      </c>
      <c r="O95" s="342">
        <v>0.0225</v>
      </c>
      <c r="P95" s="7">
        <f t="shared" si="2"/>
        <v>1.3936</v>
      </c>
    </row>
    <row r="96" spans="1:16" ht="18.75">
      <c r="A96" s="467"/>
      <c r="B96" s="468"/>
      <c r="C96" s="50" t="s">
        <v>18</v>
      </c>
      <c r="D96" s="345">
        <v>35.12</v>
      </c>
      <c r="E96" s="345">
        <v>9.74</v>
      </c>
      <c r="F96" s="346"/>
      <c r="G96" s="345"/>
      <c r="H96" s="347"/>
      <c r="I96" s="345"/>
      <c r="J96" s="345"/>
      <c r="K96" s="345">
        <v>222.177</v>
      </c>
      <c r="L96" s="345">
        <v>241.479</v>
      </c>
      <c r="M96" s="346">
        <v>212.451</v>
      </c>
      <c r="N96" s="346">
        <v>348.821</v>
      </c>
      <c r="O96" s="345">
        <v>6.785</v>
      </c>
      <c r="P96" s="8">
        <f t="shared" si="2"/>
        <v>1076.573</v>
      </c>
    </row>
    <row r="97" spans="1:16" ht="18.75">
      <c r="A97" s="465" t="s">
        <v>64</v>
      </c>
      <c r="B97" s="466"/>
      <c r="C97" s="57" t="s">
        <v>16</v>
      </c>
      <c r="D97" s="342">
        <v>22.041</v>
      </c>
      <c r="E97" s="342">
        <v>19.9005</v>
      </c>
      <c r="F97" s="343"/>
      <c r="G97" s="342"/>
      <c r="H97" s="344"/>
      <c r="I97" s="342">
        <v>0.005</v>
      </c>
      <c r="J97" s="342">
        <v>3.4969</v>
      </c>
      <c r="K97" s="342">
        <v>26.5651</v>
      </c>
      <c r="L97" s="342">
        <v>24.6056</v>
      </c>
      <c r="M97" s="343">
        <v>22.2011</v>
      </c>
      <c r="N97" s="343">
        <v>15.1386</v>
      </c>
      <c r="O97" s="342">
        <v>7.3308</v>
      </c>
      <c r="P97" s="7">
        <f t="shared" si="2"/>
        <v>141.2846</v>
      </c>
    </row>
    <row r="98" spans="1:16" ht="18.75">
      <c r="A98" s="467"/>
      <c r="B98" s="468"/>
      <c r="C98" s="50" t="s">
        <v>18</v>
      </c>
      <c r="D98" s="345">
        <v>5370.86</v>
      </c>
      <c r="E98" s="345">
        <v>5803.977</v>
      </c>
      <c r="F98" s="346"/>
      <c r="G98" s="345"/>
      <c r="H98" s="347"/>
      <c r="I98" s="345">
        <v>1.068</v>
      </c>
      <c r="J98" s="345">
        <v>176.883</v>
      </c>
      <c r="K98" s="345">
        <v>2699.258</v>
      </c>
      <c r="L98" s="345">
        <v>1519.878</v>
      </c>
      <c r="M98" s="346">
        <v>1648.004</v>
      </c>
      <c r="N98" s="346">
        <v>3407.198</v>
      </c>
      <c r="O98" s="345">
        <v>3134.108</v>
      </c>
      <c r="P98" s="8">
        <f t="shared" si="2"/>
        <v>23761.234</v>
      </c>
    </row>
    <row r="99" spans="1:16" ht="18.75">
      <c r="A99" s="473" t="s">
        <v>65</v>
      </c>
      <c r="B99" s="474"/>
      <c r="C99" s="57" t="s">
        <v>16</v>
      </c>
      <c r="D99" s="292">
        <v>1291.4847999999997</v>
      </c>
      <c r="E99" s="292">
        <v>1172.6378799999998</v>
      </c>
      <c r="F99" s="358">
        <v>0</v>
      </c>
      <c r="G99" s="292">
        <v>0</v>
      </c>
      <c r="H99" s="254">
        <v>0</v>
      </c>
      <c r="I99" s="292">
        <v>110.77049999999998</v>
      </c>
      <c r="J99" s="292">
        <v>2367.8050000000003</v>
      </c>
      <c r="K99" s="292">
        <v>2360.8330000000005</v>
      </c>
      <c r="L99" s="292">
        <v>6392.4829</v>
      </c>
      <c r="M99" s="295">
        <v>6421.676600000001</v>
      </c>
      <c r="N99" s="295">
        <v>5117.7726</v>
      </c>
      <c r="O99" s="292">
        <v>2004.874</v>
      </c>
      <c r="P99" s="7">
        <f t="shared" si="2"/>
        <v>27240.33728</v>
      </c>
    </row>
    <row r="100" spans="1:16" ht="18.75">
      <c r="A100" s="475"/>
      <c r="B100" s="476"/>
      <c r="C100" s="50" t="s">
        <v>18</v>
      </c>
      <c r="D100" s="296">
        <v>560991.6789999999</v>
      </c>
      <c r="E100" s="296">
        <v>533503.6419999998</v>
      </c>
      <c r="F100" s="359">
        <v>0</v>
      </c>
      <c r="G100" s="296">
        <v>0</v>
      </c>
      <c r="H100" s="255">
        <v>0</v>
      </c>
      <c r="I100" s="296">
        <v>78045.82599999999</v>
      </c>
      <c r="J100" s="296">
        <v>759105.5859999999</v>
      </c>
      <c r="K100" s="296">
        <v>895044.8250000002</v>
      </c>
      <c r="L100" s="296">
        <v>1581601.628</v>
      </c>
      <c r="M100" s="298">
        <v>1873690.7909999993</v>
      </c>
      <c r="N100" s="298">
        <v>1405254.8639999998</v>
      </c>
      <c r="O100" s="296">
        <v>484850.5269999999</v>
      </c>
      <c r="P100" s="16">
        <f t="shared" si="2"/>
        <v>8172089.367999998</v>
      </c>
    </row>
    <row r="101" spans="1:16" ht="18.75">
      <c r="A101" s="47" t="s">
        <v>0</v>
      </c>
      <c r="B101" s="471" t="s">
        <v>203</v>
      </c>
      <c r="C101" s="57" t="s">
        <v>16</v>
      </c>
      <c r="D101" s="342">
        <v>0.727</v>
      </c>
      <c r="E101" s="342"/>
      <c r="F101" s="343"/>
      <c r="G101" s="342"/>
      <c r="H101" s="344"/>
      <c r="I101" s="342"/>
      <c r="J101" s="342"/>
      <c r="K101" s="342"/>
      <c r="L101" s="342"/>
      <c r="M101" s="343"/>
      <c r="N101" s="343"/>
      <c r="O101" s="342"/>
      <c r="P101" s="7">
        <f t="shared" si="2"/>
        <v>0.727</v>
      </c>
    </row>
    <row r="102" spans="1:16" ht="18.75">
      <c r="A102" s="47" t="s">
        <v>0</v>
      </c>
      <c r="B102" s="472"/>
      <c r="C102" s="50" t="s">
        <v>18</v>
      </c>
      <c r="D102" s="345">
        <v>131.344</v>
      </c>
      <c r="E102" s="345"/>
      <c r="F102" s="346"/>
      <c r="G102" s="345"/>
      <c r="H102" s="347"/>
      <c r="I102" s="345"/>
      <c r="J102" s="345"/>
      <c r="K102" s="345"/>
      <c r="L102" s="345"/>
      <c r="M102" s="346"/>
      <c r="N102" s="346"/>
      <c r="O102" s="345"/>
      <c r="P102" s="8">
        <f t="shared" si="2"/>
        <v>131.344</v>
      </c>
    </row>
    <row r="103" spans="1:16" ht="18.75">
      <c r="A103" s="47" t="s">
        <v>66</v>
      </c>
      <c r="B103" s="471" t="s">
        <v>177</v>
      </c>
      <c r="C103" s="57" t="s">
        <v>16</v>
      </c>
      <c r="D103" s="342">
        <v>6.6439</v>
      </c>
      <c r="E103" s="342">
        <v>5.7642</v>
      </c>
      <c r="F103" s="343"/>
      <c r="G103" s="342"/>
      <c r="H103" s="344"/>
      <c r="I103" s="342"/>
      <c r="J103" s="342">
        <v>0.0185</v>
      </c>
      <c r="K103" s="342">
        <v>1.1369</v>
      </c>
      <c r="L103" s="342">
        <v>0.4924</v>
      </c>
      <c r="M103" s="343">
        <v>0.8363</v>
      </c>
      <c r="N103" s="343">
        <v>4.8712</v>
      </c>
      <c r="O103" s="342">
        <v>8.172</v>
      </c>
      <c r="P103" s="7">
        <f aca="true" t="shared" si="3" ref="P103:P112">SUM(D103:O103)</f>
        <v>27.9354</v>
      </c>
    </row>
    <row r="104" spans="1:16" ht="18.75">
      <c r="A104" s="47" t="s">
        <v>0</v>
      </c>
      <c r="B104" s="472"/>
      <c r="C104" s="50" t="s">
        <v>18</v>
      </c>
      <c r="D104" s="345">
        <v>4330.721</v>
      </c>
      <c r="E104" s="345">
        <v>3414.378</v>
      </c>
      <c r="F104" s="346"/>
      <c r="G104" s="345"/>
      <c r="H104" s="347"/>
      <c r="I104" s="345"/>
      <c r="J104" s="345">
        <v>11.761</v>
      </c>
      <c r="K104" s="345">
        <v>306.632</v>
      </c>
      <c r="L104" s="345">
        <v>389.871</v>
      </c>
      <c r="M104" s="346">
        <v>582.188</v>
      </c>
      <c r="N104" s="346">
        <v>2396.429</v>
      </c>
      <c r="O104" s="345">
        <v>5593.823</v>
      </c>
      <c r="P104" s="8">
        <f t="shared" si="3"/>
        <v>17025.803</v>
      </c>
    </row>
    <row r="105" spans="1:16" ht="18.75">
      <c r="A105" s="47" t="s">
        <v>0</v>
      </c>
      <c r="B105" s="471" t="s">
        <v>197</v>
      </c>
      <c r="C105" s="57" t="s">
        <v>16</v>
      </c>
      <c r="D105" s="342">
        <v>40.3678</v>
      </c>
      <c r="E105" s="342">
        <v>2.8759</v>
      </c>
      <c r="F105" s="343"/>
      <c r="G105" s="342"/>
      <c r="H105" s="344"/>
      <c r="I105" s="342"/>
      <c r="J105" s="342"/>
      <c r="K105" s="342">
        <v>23.8945</v>
      </c>
      <c r="L105" s="342">
        <v>34.3409</v>
      </c>
      <c r="M105" s="343">
        <v>121.7664</v>
      </c>
      <c r="N105" s="343">
        <v>29.0265</v>
      </c>
      <c r="O105" s="342">
        <v>86.6901</v>
      </c>
      <c r="P105" s="7">
        <f t="shared" si="3"/>
        <v>338.9621</v>
      </c>
    </row>
    <row r="106" spans="1:16" ht="18.75">
      <c r="A106" s="52"/>
      <c r="B106" s="472"/>
      <c r="C106" s="50" t="s">
        <v>18</v>
      </c>
      <c r="D106" s="345">
        <v>17086.751</v>
      </c>
      <c r="E106" s="345">
        <v>1638.889</v>
      </c>
      <c r="F106" s="346"/>
      <c r="G106" s="345"/>
      <c r="H106" s="347"/>
      <c r="I106" s="345"/>
      <c r="J106" s="345"/>
      <c r="K106" s="345">
        <v>8530.851</v>
      </c>
      <c r="L106" s="345">
        <v>12367.548</v>
      </c>
      <c r="M106" s="346">
        <v>28146.168</v>
      </c>
      <c r="N106" s="346">
        <v>11803.63</v>
      </c>
      <c r="O106" s="345">
        <v>36622.284</v>
      </c>
      <c r="P106" s="8">
        <f t="shared" si="3"/>
        <v>116196.12100000001</v>
      </c>
    </row>
    <row r="107" spans="1:16" ht="18.75">
      <c r="A107" s="47" t="s">
        <v>67</v>
      </c>
      <c r="B107" s="471" t="s">
        <v>198</v>
      </c>
      <c r="C107" s="57" t="s">
        <v>16</v>
      </c>
      <c r="D107" s="342">
        <v>0.018</v>
      </c>
      <c r="E107" s="342">
        <v>0.051</v>
      </c>
      <c r="F107" s="343"/>
      <c r="G107" s="342"/>
      <c r="H107" s="344"/>
      <c r="I107" s="342"/>
      <c r="J107" s="342"/>
      <c r="K107" s="342">
        <v>0.02</v>
      </c>
      <c r="L107" s="342">
        <v>0.008</v>
      </c>
      <c r="M107" s="343">
        <v>0.0108</v>
      </c>
      <c r="N107" s="343"/>
      <c r="O107" s="342">
        <v>0.062</v>
      </c>
      <c r="P107" s="7">
        <f t="shared" si="3"/>
        <v>0.1698</v>
      </c>
    </row>
    <row r="108" spans="1:16" ht="18.75">
      <c r="A108" s="52"/>
      <c r="B108" s="472"/>
      <c r="C108" s="50" t="s">
        <v>18</v>
      </c>
      <c r="D108" s="345">
        <v>21.105</v>
      </c>
      <c r="E108" s="345">
        <v>33.842</v>
      </c>
      <c r="F108" s="346"/>
      <c r="G108" s="345"/>
      <c r="H108" s="347"/>
      <c r="I108" s="345"/>
      <c r="J108" s="345"/>
      <c r="K108" s="345">
        <v>3.361</v>
      </c>
      <c r="L108" s="345">
        <v>4.568</v>
      </c>
      <c r="M108" s="346">
        <v>21.315</v>
      </c>
      <c r="N108" s="346"/>
      <c r="O108" s="345">
        <v>61.53</v>
      </c>
      <c r="P108" s="8">
        <f t="shared" si="3"/>
        <v>145.721</v>
      </c>
    </row>
    <row r="109" spans="1:16" ht="18.75">
      <c r="A109" s="52"/>
      <c r="B109" s="471" t="s">
        <v>200</v>
      </c>
      <c r="C109" s="57" t="s">
        <v>16</v>
      </c>
      <c r="D109" s="342">
        <v>4.5966</v>
      </c>
      <c r="E109" s="342">
        <v>4.5989</v>
      </c>
      <c r="F109" s="343"/>
      <c r="G109" s="342"/>
      <c r="H109" s="344"/>
      <c r="I109" s="342"/>
      <c r="J109" s="342"/>
      <c r="K109" s="342"/>
      <c r="L109" s="342">
        <v>0.0161</v>
      </c>
      <c r="M109" s="343">
        <v>0.091</v>
      </c>
      <c r="N109" s="343">
        <v>0.3357</v>
      </c>
      <c r="O109" s="342">
        <v>0.2353</v>
      </c>
      <c r="P109" s="7">
        <f t="shared" si="3"/>
        <v>9.873599999999998</v>
      </c>
    </row>
    <row r="110" spans="1:16" ht="18.75">
      <c r="A110" s="52"/>
      <c r="B110" s="472"/>
      <c r="C110" s="50" t="s">
        <v>18</v>
      </c>
      <c r="D110" s="345">
        <v>3904.692</v>
      </c>
      <c r="E110" s="345">
        <v>3625.061</v>
      </c>
      <c r="F110" s="346"/>
      <c r="G110" s="345"/>
      <c r="H110" s="347"/>
      <c r="I110" s="345"/>
      <c r="J110" s="345"/>
      <c r="K110" s="345"/>
      <c r="L110" s="345">
        <v>11.365</v>
      </c>
      <c r="M110" s="346">
        <v>87.064</v>
      </c>
      <c r="N110" s="346">
        <v>341.707</v>
      </c>
      <c r="O110" s="345">
        <v>258.313</v>
      </c>
      <c r="P110" s="8">
        <f t="shared" si="3"/>
        <v>8228.202000000001</v>
      </c>
    </row>
    <row r="111" spans="1:16" ht="18.75">
      <c r="A111" s="47" t="s">
        <v>68</v>
      </c>
      <c r="B111" s="471" t="s">
        <v>191</v>
      </c>
      <c r="C111" s="57" t="s">
        <v>16</v>
      </c>
      <c r="D111" s="342"/>
      <c r="E111" s="342"/>
      <c r="F111" s="343"/>
      <c r="G111" s="342"/>
      <c r="H111" s="344"/>
      <c r="I111" s="342"/>
      <c r="J111" s="342"/>
      <c r="K111" s="342"/>
      <c r="L111" s="342"/>
      <c r="M111" s="343"/>
      <c r="N111" s="343"/>
      <c r="O111" s="342"/>
      <c r="P111" s="7">
        <f t="shared" si="3"/>
        <v>0</v>
      </c>
    </row>
    <row r="112" spans="1:16" ht="18.75">
      <c r="A112" s="52"/>
      <c r="B112" s="472"/>
      <c r="C112" s="50" t="s">
        <v>18</v>
      </c>
      <c r="D112" s="345"/>
      <c r="E112" s="345"/>
      <c r="F112" s="346"/>
      <c r="G112" s="345"/>
      <c r="H112" s="347"/>
      <c r="I112" s="345"/>
      <c r="J112" s="345"/>
      <c r="K112" s="345"/>
      <c r="L112" s="345"/>
      <c r="M112" s="346"/>
      <c r="N112" s="346"/>
      <c r="O112" s="345"/>
      <c r="P112" s="8">
        <f t="shared" si="3"/>
        <v>0</v>
      </c>
    </row>
    <row r="113" spans="1:16" ht="18.75">
      <c r="A113" s="52"/>
      <c r="B113" s="471" t="s">
        <v>192</v>
      </c>
      <c r="C113" s="57" t="s">
        <v>16</v>
      </c>
      <c r="D113" s="342">
        <v>0.512</v>
      </c>
      <c r="E113" s="342">
        <v>0.6794</v>
      </c>
      <c r="F113" s="343"/>
      <c r="G113" s="342"/>
      <c r="H113" s="344"/>
      <c r="I113" s="342"/>
      <c r="J113" s="342"/>
      <c r="K113" s="342"/>
      <c r="L113" s="342"/>
      <c r="M113" s="343"/>
      <c r="N113" s="343">
        <v>0.0685</v>
      </c>
      <c r="O113" s="342">
        <v>0.002</v>
      </c>
      <c r="P113" s="7">
        <f aca="true" t="shared" si="4" ref="P113:P126">SUM(D113:O113)</f>
        <v>1.2619</v>
      </c>
    </row>
    <row r="114" spans="1:16" ht="18.75">
      <c r="A114" s="52"/>
      <c r="B114" s="472"/>
      <c r="C114" s="50" t="s">
        <v>18</v>
      </c>
      <c r="D114" s="345">
        <v>619.38</v>
      </c>
      <c r="E114" s="345">
        <v>924.858</v>
      </c>
      <c r="F114" s="346"/>
      <c r="G114" s="345"/>
      <c r="H114" s="347"/>
      <c r="I114" s="345"/>
      <c r="J114" s="345"/>
      <c r="K114" s="345"/>
      <c r="L114" s="345"/>
      <c r="M114" s="346"/>
      <c r="N114" s="346">
        <v>29.278</v>
      </c>
      <c r="O114" s="345">
        <v>8.592</v>
      </c>
      <c r="P114" s="8">
        <f t="shared" si="4"/>
        <v>1582.108</v>
      </c>
    </row>
    <row r="115" spans="1:16" ht="18.75">
      <c r="A115" s="47" t="s">
        <v>70</v>
      </c>
      <c r="B115" s="471" t="s">
        <v>204</v>
      </c>
      <c r="C115" s="57" t="s">
        <v>16</v>
      </c>
      <c r="D115" s="342"/>
      <c r="E115" s="342"/>
      <c r="F115" s="343"/>
      <c r="G115" s="342"/>
      <c r="H115" s="344"/>
      <c r="I115" s="342"/>
      <c r="J115" s="342"/>
      <c r="K115" s="342"/>
      <c r="L115" s="342"/>
      <c r="M115" s="343"/>
      <c r="N115" s="343"/>
      <c r="O115" s="342"/>
      <c r="P115" s="7">
        <f t="shared" si="4"/>
        <v>0</v>
      </c>
    </row>
    <row r="116" spans="1:16" ht="18.75">
      <c r="A116" s="52"/>
      <c r="B116" s="472"/>
      <c r="C116" s="50" t="s">
        <v>18</v>
      </c>
      <c r="D116" s="345"/>
      <c r="E116" s="345"/>
      <c r="F116" s="346"/>
      <c r="G116" s="345"/>
      <c r="H116" s="347"/>
      <c r="I116" s="345"/>
      <c r="J116" s="345"/>
      <c r="K116" s="345"/>
      <c r="L116" s="345"/>
      <c r="M116" s="346"/>
      <c r="N116" s="346"/>
      <c r="O116" s="345"/>
      <c r="P116" s="8">
        <f t="shared" si="4"/>
        <v>0</v>
      </c>
    </row>
    <row r="117" spans="1:16" ht="18.75">
      <c r="A117" s="52"/>
      <c r="B117" s="471" t="s">
        <v>72</v>
      </c>
      <c r="C117" s="57" t="s">
        <v>16</v>
      </c>
      <c r="D117" s="342">
        <v>1.6134</v>
      </c>
      <c r="E117" s="342">
        <v>1.4155</v>
      </c>
      <c r="F117" s="343"/>
      <c r="G117" s="342"/>
      <c r="H117" s="344"/>
      <c r="I117" s="342"/>
      <c r="J117" s="342"/>
      <c r="K117" s="342"/>
      <c r="L117" s="342"/>
      <c r="M117" s="343"/>
      <c r="N117" s="343">
        <v>0.001</v>
      </c>
      <c r="O117" s="342">
        <v>0.015</v>
      </c>
      <c r="P117" s="7">
        <f t="shared" si="4"/>
        <v>3.0449</v>
      </c>
    </row>
    <row r="118" spans="1:16" ht="18.75">
      <c r="A118" s="52"/>
      <c r="B118" s="472"/>
      <c r="C118" s="50" t="s">
        <v>18</v>
      </c>
      <c r="D118" s="345">
        <v>1513.312</v>
      </c>
      <c r="E118" s="345">
        <v>1769.935</v>
      </c>
      <c r="F118" s="346"/>
      <c r="G118" s="345"/>
      <c r="H118" s="347"/>
      <c r="I118" s="345"/>
      <c r="J118" s="345"/>
      <c r="K118" s="345"/>
      <c r="L118" s="345"/>
      <c r="M118" s="346"/>
      <c r="N118" s="346">
        <v>0.84</v>
      </c>
      <c r="O118" s="345">
        <v>14.466</v>
      </c>
      <c r="P118" s="8">
        <f t="shared" si="4"/>
        <v>3298.553</v>
      </c>
    </row>
    <row r="119" spans="1:16" ht="18.75">
      <c r="A119" s="47" t="s">
        <v>23</v>
      </c>
      <c r="B119" s="471" t="s">
        <v>184</v>
      </c>
      <c r="C119" s="57" t="s">
        <v>16</v>
      </c>
      <c r="D119" s="342">
        <v>0.8576</v>
      </c>
      <c r="E119" s="342">
        <v>0.5502</v>
      </c>
      <c r="F119" s="343"/>
      <c r="G119" s="342"/>
      <c r="H119" s="344"/>
      <c r="I119" s="342"/>
      <c r="J119" s="342"/>
      <c r="K119" s="342"/>
      <c r="L119" s="342"/>
      <c r="M119" s="343"/>
      <c r="N119" s="343">
        <v>0.0151</v>
      </c>
      <c r="O119" s="342">
        <v>0.0738</v>
      </c>
      <c r="P119" s="7">
        <f t="shared" si="4"/>
        <v>1.4967</v>
      </c>
    </row>
    <row r="120" spans="1:16" ht="18.75">
      <c r="A120" s="52"/>
      <c r="B120" s="472"/>
      <c r="C120" s="50" t="s">
        <v>18</v>
      </c>
      <c r="D120" s="345">
        <v>265.498</v>
      </c>
      <c r="E120" s="345">
        <v>221.082</v>
      </c>
      <c r="F120" s="346"/>
      <c r="G120" s="345"/>
      <c r="H120" s="347"/>
      <c r="I120" s="345"/>
      <c r="J120" s="345"/>
      <c r="K120" s="345"/>
      <c r="L120" s="345"/>
      <c r="M120" s="346"/>
      <c r="N120" s="346">
        <v>6.404</v>
      </c>
      <c r="O120" s="345">
        <v>50.516</v>
      </c>
      <c r="P120" s="8">
        <f t="shared" si="4"/>
        <v>543.5</v>
      </c>
    </row>
    <row r="121" spans="1:16" ht="18.75">
      <c r="A121" s="52"/>
      <c r="B121" s="49" t="s">
        <v>20</v>
      </c>
      <c r="C121" s="57" t="s">
        <v>16</v>
      </c>
      <c r="D121" s="342"/>
      <c r="E121" s="342">
        <v>0.001</v>
      </c>
      <c r="F121" s="343"/>
      <c r="G121" s="342"/>
      <c r="H121" s="344"/>
      <c r="I121" s="342"/>
      <c r="J121" s="342"/>
      <c r="K121" s="342"/>
      <c r="L121" s="342"/>
      <c r="M121" s="343"/>
      <c r="N121" s="343"/>
      <c r="O121" s="342"/>
      <c r="P121" s="7">
        <f t="shared" si="4"/>
        <v>0.001</v>
      </c>
    </row>
    <row r="122" spans="1:16" ht="18.75">
      <c r="A122" s="52"/>
      <c r="B122" s="50" t="s">
        <v>73</v>
      </c>
      <c r="C122" s="50" t="s">
        <v>18</v>
      </c>
      <c r="D122" s="345"/>
      <c r="E122" s="345">
        <v>1.134</v>
      </c>
      <c r="F122" s="346"/>
      <c r="G122" s="345"/>
      <c r="H122" s="347"/>
      <c r="I122" s="345"/>
      <c r="J122" s="345"/>
      <c r="K122" s="345"/>
      <c r="L122" s="345"/>
      <c r="M122" s="346"/>
      <c r="N122" s="346"/>
      <c r="O122" s="345"/>
      <c r="P122" s="8">
        <f t="shared" si="4"/>
        <v>1.134</v>
      </c>
    </row>
    <row r="123" spans="1:16" ht="18.75">
      <c r="A123" s="52"/>
      <c r="B123" s="469" t="s">
        <v>158</v>
      </c>
      <c r="C123" s="57" t="s">
        <v>16</v>
      </c>
      <c r="D123" s="284">
        <v>55.3363</v>
      </c>
      <c r="E123" s="284">
        <v>15.9361</v>
      </c>
      <c r="F123" s="286">
        <v>0</v>
      </c>
      <c r="G123" s="284">
        <v>0</v>
      </c>
      <c r="H123" s="350">
        <v>0</v>
      </c>
      <c r="I123" s="284">
        <v>0</v>
      </c>
      <c r="J123" s="284">
        <v>0.0185</v>
      </c>
      <c r="K123" s="284">
        <v>25.0514</v>
      </c>
      <c r="L123" s="284">
        <v>34.857400000000005</v>
      </c>
      <c r="M123" s="286">
        <v>122.7045</v>
      </c>
      <c r="N123" s="286">
        <v>34.318</v>
      </c>
      <c r="O123" s="284">
        <v>95.25019999999999</v>
      </c>
      <c r="P123" s="7">
        <f t="shared" si="4"/>
        <v>383.4724</v>
      </c>
    </row>
    <row r="124" spans="1:16" ht="18.75">
      <c r="A124" s="51"/>
      <c r="B124" s="470"/>
      <c r="C124" s="50" t="s">
        <v>18</v>
      </c>
      <c r="D124" s="287">
        <v>27872.803</v>
      </c>
      <c r="E124" s="287">
        <v>11629.179</v>
      </c>
      <c r="F124" s="289">
        <v>0</v>
      </c>
      <c r="G124" s="287">
        <v>0</v>
      </c>
      <c r="H124" s="351">
        <v>0</v>
      </c>
      <c r="I124" s="287">
        <v>0</v>
      </c>
      <c r="J124" s="287">
        <v>11.761</v>
      </c>
      <c r="K124" s="296">
        <v>8840.844000000001</v>
      </c>
      <c r="L124" s="287">
        <v>12773.351999999999</v>
      </c>
      <c r="M124" s="289">
        <v>28836.734999999997</v>
      </c>
      <c r="N124" s="289">
        <v>14578.288</v>
      </c>
      <c r="O124" s="287">
        <v>42609.524000000005</v>
      </c>
      <c r="P124" s="8">
        <f t="shared" si="4"/>
        <v>147152.486</v>
      </c>
    </row>
    <row r="125" spans="1:16" ht="18.75">
      <c r="A125" s="47" t="s">
        <v>0</v>
      </c>
      <c r="B125" s="471" t="s">
        <v>74</v>
      </c>
      <c r="C125" s="57" t="s">
        <v>16</v>
      </c>
      <c r="D125" s="342">
        <v>0.02</v>
      </c>
      <c r="E125" s="342">
        <v>0.014</v>
      </c>
      <c r="F125" s="343"/>
      <c r="G125" s="342"/>
      <c r="H125" s="344"/>
      <c r="I125" s="342"/>
      <c r="J125" s="342"/>
      <c r="K125" s="342">
        <v>0</v>
      </c>
      <c r="L125" s="342"/>
      <c r="M125" s="343">
        <v>0.004</v>
      </c>
      <c r="N125" s="343">
        <v>0</v>
      </c>
      <c r="O125" s="342"/>
      <c r="P125" s="7">
        <f t="shared" si="4"/>
        <v>0.038000000000000006</v>
      </c>
    </row>
    <row r="126" spans="1:16" ht="18.75">
      <c r="A126" s="47" t="s">
        <v>0</v>
      </c>
      <c r="B126" s="472"/>
      <c r="C126" s="50" t="s">
        <v>18</v>
      </c>
      <c r="D126" s="345">
        <v>12.285</v>
      </c>
      <c r="E126" s="345">
        <v>12.086</v>
      </c>
      <c r="F126" s="346"/>
      <c r="G126" s="345"/>
      <c r="H126" s="347"/>
      <c r="I126" s="345"/>
      <c r="J126" s="345"/>
      <c r="K126" s="345">
        <v>7.599</v>
      </c>
      <c r="L126" s="345"/>
      <c r="M126" s="346">
        <v>4.2</v>
      </c>
      <c r="N126" s="346">
        <v>2.94</v>
      </c>
      <c r="O126" s="345"/>
      <c r="P126" s="8">
        <f t="shared" si="4"/>
        <v>39.11</v>
      </c>
    </row>
    <row r="127" spans="1:16" ht="18.75">
      <c r="A127" s="47" t="s">
        <v>75</v>
      </c>
      <c r="B127" s="471" t="s">
        <v>76</v>
      </c>
      <c r="C127" s="57" t="s">
        <v>16</v>
      </c>
      <c r="D127" s="342">
        <v>29.238</v>
      </c>
      <c r="E127" s="342">
        <v>53.2417</v>
      </c>
      <c r="F127" s="343"/>
      <c r="G127" s="342"/>
      <c r="H127" s="344"/>
      <c r="I127" s="342"/>
      <c r="J127" s="342"/>
      <c r="K127" s="342">
        <v>0</v>
      </c>
      <c r="L127" s="342"/>
      <c r="M127" s="343">
        <v>0.004</v>
      </c>
      <c r="N127" s="343">
        <v>0.0024</v>
      </c>
      <c r="O127" s="342">
        <v>0.7636</v>
      </c>
      <c r="P127" s="7">
        <f aca="true" t="shared" si="5" ref="P127:P137">SUM(D127:O127)</f>
        <v>83.2497</v>
      </c>
    </row>
    <row r="128" spans="1:16" ht="18.75">
      <c r="A128" s="52"/>
      <c r="B128" s="472"/>
      <c r="C128" s="50" t="s">
        <v>18</v>
      </c>
      <c r="D128" s="345">
        <v>5810.271</v>
      </c>
      <c r="E128" s="345">
        <v>8007.027</v>
      </c>
      <c r="F128" s="346"/>
      <c r="G128" s="345"/>
      <c r="H128" s="347"/>
      <c r="I128" s="345"/>
      <c r="J128" s="345"/>
      <c r="K128" s="345">
        <v>1.89</v>
      </c>
      <c r="L128" s="345"/>
      <c r="M128" s="346">
        <v>5.943</v>
      </c>
      <c r="N128" s="346">
        <v>9.997</v>
      </c>
      <c r="O128" s="345">
        <v>145.195</v>
      </c>
      <c r="P128" s="8">
        <f t="shared" si="5"/>
        <v>13980.322999999997</v>
      </c>
    </row>
    <row r="129" spans="1:16" ht="18.75">
      <c r="A129" s="47" t="s">
        <v>77</v>
      </c>
      <c r="B129" s="49" t="s">
        <v>20</v>
      </c>
      <c r="C129" s="49" t="s">
        <v>16</v>
      </c>
      <c r="D129" s="360">
        <v>0.1166</v>
      </c>
      <c r="E129" s="360">
        <v>1.7066</v>
      </c>
      <c r="F129" s="361"/>
      <c r="G129" s="362"/>
      <c r="H129" s="363"/>
      <c r="I129" s="360"/>
      <c r="J129" s="360"/>
      <c r="K129" s="360">
        <v>0</v>
      </c>
      <c r="L129" s="360">
        <v>0</v>
      </c>
      <c r="M129" s="361">
        <v>0</v>
      </c>
      <c r="N129" s="361">
        <v>0.0101</v>
      </c>
      <c r="O129" s="360">
        <v>0.0599</v>
      </c>
      <c r="P129" s="12">
        <f t="shared" si="5"/>
        <v>1.8932</v>
      </c>
    </row>
    <row r="130" spans="1:16" ht="18.75">
      <c r="A130" s="52"/>
      <c r="B130" s="49" t="s">
        <v>78</v>
      </c>
      <c r="C130" s="57" t="s">
        <v>79</v>
      </c>
      <c r="D130" s="342"/>
      <c r="E130" s="342"/>
      <c r="F130" s="343"/>
      <c r="G130" s="342"/>
      <c r="H130" s="344"/>
      <c r="I130" s="342"/>
      <c r="J130" s="342"/>
      <c r="K130" s="342"/>
      <c r="L130" s="342"/>
      <c r="M130" s="343"/>
      <c r="N130" s="343"/>
      <c r="O130" s="342"/>
      <c r="P130" s="7">
        <f t="shared" si="5"/>
        <v>0</v>
      </c>
    </row>
    <row r="131" spans="1:16" ht="18.75">
      <c r="A131" s="47" t="s">
        <v>23</v>
      </c>
      <c r="B131" s="2"/>
      <c r="C131" s="50" t="s">
        <v>18</v>
      </c>
      <c r="D131" s="345">
        <v>138.452</v>
      </c>
      <c r="E131" s="345">
        <v>1644.778</v>
      </c>
      <c r="F131" s="346"/>
      <c r="G131" s="345"/>
      <c r="H131" s="347"/>
      <c r="I131" s="345"/>
      <c r="J131" s="345"/>
      <c r="K131" s="345">
        <v>9.076</v>
      </c>
      <c r="L131" s="345">
        <v>3.78</v>
      </c>
      <c r="M131" s="346">
        <v>6.806</v>
      </c>
      <c r="N131" s="346">
        <v>14.203</v>
      </c>
      <c r="O131" s="345">
        <v>35.139</v>
      </c>
      <c r="P131" s="8">
        <f t="shared" si="5"/>
        <v>1852.234</v>
      </c>
    </row>
    <row r="132" spans="1:16" ht="18.75">
      <c r="A132" s="52"/>
      <c r="B132" s="58" t="s">
        <v>0</v>
      </c>
      <c r="C132" s="49" t="s">
        <v>16</v>
      </c>
      <c r="D132" s="364">
        <v>29.374599999999997</v>
      </c>
      <c r="E132" s="364">
        <v>54.962300000000006</v>
      </c>
      <c r="F132" s="365">
        <v>0</v>
      </c>
      <c r="G132" s="364">
        <v>0</v>
      </c>
      <c r="H132" s="366">
        <v>0</v>
      </c>
      <c r="I132" s="364">
        <v>0</v>
      </c>
      <c r="J132" s="364">
        <v>0</v>
      </c>
      <c r="K132" s="364">
        <v>0</v>
      </c>
      <c r="L132" s="364">
        <v>0</v>
      </c>
      <c r="M132" s="365">
        <v>0.008</v>
      </c>
      <c r="N132" s="365">
        <v>0.012499999999999999</v>
      </c>
      <c r="O132" s="364">
        <v>0.8234999999999999</v>
      </c>
      <c r="P132" s="12">
        <f t="shared" si="5"/>
        <v>85.1809</v>
      </c>
    </row>
    <row r="133" spans="1:16" ht="18.75">
      <c r="A133" s="52"/>
      <c r="B133" s="59" t="s">
        <v>205</v>
      </c>
      <c r="C133" s="57" t="s">
        <v>79</v>
      </c>
      <c r="D133" s="284">
        <v>0</v>
      </c>
      <c r="E133" s="284">
        <v>0</v>
      </c>
      <c r="F133" s="286">
        <v>0</v>
      </c>
      <c r="G133" s="284">
        <v>0</v>
      </c>
      <c r="H133" s="254">
        <v>0</v>
      </c>
      <c r="I133" s="284">
        <v>0</v>
      </c>
      <c r="J133" s="284">
        <v>0</v>
      </c>
      <c r="K133" s="284">
        <v>0</v>
      </c>
      <c r="L133" s="284">
        <v>0</v>
      </c>
      <c r="M133" s="286">
        <v>0</v>
      </c>
      <c r="N133" s="286">
        <v>0</v>
      </c>
      <c r="O133" s="284">
        <v>0</v>
      </c>
      <c r="P133" s="7">
        <f t="shared" si="5"/>
        <v>0</v>
      </c>
    </row>
    <row r="134" spans="1:16" ht="18.75">
      <c r="A134" s="51"/>
      <c r="B134" s="2"/>
      <c r="C134" s="50" t="s">
        <v>18</v>
      </c>
      <c r="D134" s="287">
        <v>5961.008</v>
      </c>
      <c r="E134" s="287">
        <v>9663.891</v>
      </c>
      <c r="F134" s="289">
        <v>0</v>
      </c>
      <c r="G134" s="287">
        <v>0</v>
      </c>
      <c r="H134" s="255">
        <v>0</v>
      </c>
      <c r="I134" s="287">
        <v>0</v>
      </c>
      <c r="J134" s="287">
        <v>0</v>
      </c>
      <c r="K134" s="287">
        <v>18.565</v>
      </c>
      <c r="L134" s="287">
        <v>3.78</v>
      </c>
      <c r="M134" s="289">
        <v>16.949</v>
      </c>
      <c r="N134" s="289">
        <v>27.14</v>
      </c>
      <c r="O134" s="287">
        <v>180.334</v>
      </c>
      <c r="P134" s="8">
        <f t="shared" si="5"/>
        <v>15871.667000000001</v>
      </c>
    </row>
    <row r="135" spans="1:16" s="222" customFormat="1" ht="18.75">
      <c r="A135" s="217"/>
      <c r="B135" s="218" t="s">
        <v>0</v>
      </c>
      <c r="C135" s="219" t="s">
        <v>16</v>
      </c>
      <c r="D135" s="367">
        <v>1376.1956999999998</v>
      </c>
      <c r="E135" s="367">
        <v>1243.5362799999998</v>
      </c>
      <c r="F135" s="368">
        <v>0</v>
      </c>
      <c r="G135" s="367">
        <v>0</v>
      </c>
      <c r="H135" s="369">
        <v>0</v>
      </c>
      <c r="I135" s="367">
        <v>110.77049999999998</v>
      </c>
      <c r="J135" s="367">
        <v>2367.8235000000004</v>
      </c>
      <c r="K135" s="367">
        <v>2385.8844000000004</v>
      </c>
      <c r="L135" s="367">
        <v>6427.3403</v>
      </c>
      <c r="M135" s="370">
        <v>6544.3891</v>
      </c>
      <c r="N135" s="370">
        <v>5152.1031</v>
      </c>
      <c r="O135" s="367">
        <v>2100.9477</v>
      </c>
      <c r="P135" s="221">
        <f t="shared" si="5"/>
        <v>27708.99058</v>
      </c>
    </row>
    <row r="136" spans="1:16" s="222" customFormat="1" ht="18.75">
      <c r="A136" s="217"/>
      <c r="B136" s="223" t="s">
        <v>153</v>
      </c>
      <c r="C136" s="224" t="s">
        <v>79</v>
      </c>
      <c r="D136" s="371">
        <v>0</v>
      </c>
      <c r="E136" s="371">
        <v>0</v>
      </c>
      <c r="F136" s="372">
        <v>0</v>
      </c>
      <c r="G136" s="371">
        <v>0</v>
      </c>
      <c r="H136" s="373">
        <v>0</v>
      </c>
      <c r="I136" s="371">
        <v>0</v>
      </c>
      <c r="J136" s="371">
        <v>0</v>
      </c>
      <c r="K136" s="371">
        <v>0</v>
      </c>
      <c r="L136" s="371">
        <v>0</v>
      </c>
      <c r="M136" s="374">
        <v>0</v>
      </c>
      <c r="N136" s="374">
        <v>0</v>
      </c>
      <c r="O136" s="371">
        <v>0</v>
      </c>
      <c r="P136" s="226">
        <f t="shared" si="5"/>
        <v>0</v>
      </c>
    </row>
    <row r="137" spans="1:16" s="222" customFormat="1" ht="19.5" thickBot="1">
      <c r="A137" s="227"/>
      <c r="B137" s="228"/>
      <c r="C137" s="229" t="s">
        <v>18</v>
      </c>
      <c r="D137" s="375">
        <v>594825.4899999999</v>
      </c>
      <c r="E137" s="375">
        <v>554796.7119999997</v>
      </c>
      <c r="F137" s="376">
        <v>0</v>
      </c>
      <c r="G137" s="375">
        <v>0</v>
      </c>
      <c r="H137" s="377">
        <v>0</v>
      </c>
      <c r="I137" s="375">
        <v>78045.82599999999</v>
      </c>
      <c r="J137" s="375">
        <v>759117.347</v>
      </c>
      <c r="K137" s="375">
        <v>903904.2340000002</v>
      </c>
      <c r="L137" s="375">
        <v>1594378.76</v>
      </c>
      <c r="M137" s="375">
        <v>1902544.4749999992</v>
      </c>
      <c r="N137" s="375">
        <v>1419860.292</v>
      </c>
      <c r="O137" s="375">
        <v>527640.3849999999</v>
      </c>
      <c r="P137" s="231">
        <f t="shared" si="5"/>
        <v>8335113.520999998</v>
      </c>
    </row>
    <row r="138" spans="15:16" ht="18.75">
      <c r="O138" s="485" t="s">
        <v>92</v>
      </c>
      <c r="P138" s="485"/>
    </row>
    <row r="140" spans="5:9" ht="18.75">
      <c r="E140" s="65"/>
      <c r="F140" s="37"/>
      <c r="G140" s="37"/>
      <c r="H140" s="37"/>
      <c r="I140" s="65"/>
    </row>
    <row r="141" spans="5:9" ht="18.75">
      <c r="E141" s="37"/>
      <c r="F141" s="37"/>
      <c r="G141" s="37"/>
      <c r="H141" s="37"/>
      <c r="I141" s="65"/>
    </row>
    <row r="142" spans="5:9" ht="18.75">
      <c r="E142" s="65"/>
      <c r="F142" s="65"/>
      <c r="G142" s="65"/>
      <c r="H142" s="65"/>
      <c r="I142" s="65"/>
    </row>
    <row r="143" spans="5:9" ht="18.75">
      <c r="E143" s="65"/>
      <c r="F143" s="65"/>
      <c r="G143" s="65"/>
      <c r="H143" s="65"/>
      <c r="I143" s="6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4330708661417323"/>
  <pageSetup firstPageNumber="45" useFirstPageNumber="1" fitToHeight="1" fitToWidth="1" horizontalDpi="600" verticalDpi="600" orientation="portrait" paperSize="12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SheetLayoutView="50" zoomScalePageLayoutView="0" workbookViewId="0" topLeftCell="A1">
      <pane xSplit="3" ySplit="3" topLeftCell="I2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10" customWidth="1"/>
  </cols>
  <sheetData>
    <row r="1" ht="18.75">
      <c r="B1" s="38" t="s">
        <v>0</v>
      </c>
    </row>
    <row r="2" spans="1:16" ht="19.5" thickBot="1">
      <c r="A2" s="11" t="s">
        <v>82</v>
      </c>
      <c r="B2" s="41"/>
      <c r="C2" s="11"/>
      <c r="O2" s="486" t="s">
        <v>90</v>
      </c>
      <c r="P2" s="486"/>
    </row>
    <row r="3" spans="1:16" ht="18.75">
      <c r="A3" s="42"/>
      <c r="B3" s="43"/>
      <c r="C3" s="165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342">
        <v>12.695</v>
      </c>
      <c r="E4" s="342">
        <v>0.311</v>
      </c>
      <c r="F4" s="381"/>
      <c r="G4" s="342"/>
      <c r="H4" s="344"/>
      <c r="I4" s="342"/>
      <c r="J4" s="342">
        <v>0.0008</v>
      </c>
      <c r="K4" s="342">
        <v>4.2778</v>
      </c>
      <c r="L4" s="342">
        <v>28.2326</v>
      </c>
      <c r="M4" s="343">
        <v>45.4636</v>
      </c>
      <c r="N4" s="343">
        <v>82.8264</v>
      </c>
      <c r="O4" s="342">
        <v>10.1612</v>
      </c>
      <c r="P4" s="7">
        <f>SUM(D4:O4)</f>
        <v>183.96840000000003</v>
      </c>
    </row>
    <row r="5" spans="1:16" ht="18.75">
      <c r="A5" s="47" t="s">
        <v>17</v>
      </c>
      <c r="B5" s="472"/>
      <c r="C5" s="50" t="s">
        <v>18</v>
      </c>
      <c r="D5" s="345">
        <v>1334.737</v>
      </c>
      <c r="E5" s="345">
        <v>9.797</v>
      </c>
      <c r="F5" s="382"/>
      <c r="G5" s="345"/>
      <c r="H5" s="347"/>
      <c r="I5" s="345"/>
      <c r="J5" s="345">
        <v>0.42</v>
      </c>
      <c r="K5" s="345">
        <v>444.594</v>
      </c>
      <c r="L5" s="345">
        <v>2722.222</v>
      </c>
      <c r="M5" s="346">
        <v>2405.629</v>
      </c>
      <c r="N5" s="346">
        <v>4612.334</v>
      </c>
      <c r="O5" s="345">
        <v>1052.3</v>
      </c>
      <c r="P5" s="8">
        <f>SUM(D5:O5)</f>
        <v>12582.033</v>
      </c>
    </row>
    <row r="6" spans="1:16" ht="18.75">
      <c r="A6" s="47" t="s">
        <v>19</v>
      </c>
      <c r="B6" s="49" t="s">
        <v>20</v>
      </c>
      <c r="C6" s="57" t="s">
        <v>16</v>
      </c>
      <c r="D6" s="342">
        <v>265.973</v>
      </c>
      <c r="E6" s="342">
        <v>527.125</v>
      </c>
      <c r="F6" s="381"/>
      <c r="G6" s="342"/>
      <c r="H6" s="344"/>
      <c r="I6" s="342"/>
      <c r="J6" s="342"/>
      <c r="K6" s="342">
        <v>0.64</v>
      </c>
      <c r="L6" s="342">
        <v>0</v>
      </c>
      <c r="M6" s="343"/>
      <c r="N6" s="343">
        <v>226.424</v>
      </c>
      <c r="O6" s="342">
        <v>1066.046</v>
      </c>
      <c r="P6" s="7">
        <f>SUM(D6:O6)</f>
        <v>2086.208</v>
      </c>
    </row>
    <row r="7" spans="1:16" ht="18.75">
      <c r="A7" s="47" t="s">
        <v>21</v>
      </c>
      <c r="B7" s="50" t="s">
        <v>22</v>
      </c>
      <c r="C7" s="50" t="s">
        <v>18</v>
      </c>
      <c r="D7" s="345">
        <v>9930.177</v>
      </c>
      <c r="E7" s="345">
        <v>17627.74</v>
      </c>
      <c r="F7" s="382"/>
      <c r="G7" s="345"/>
      <c r="H7" s="347"/>
      <c r="I7" s="345"/>
      <c r="J7" s="345"/>
      <c r="K7" s="345">
        <v>13.44</v>
      </c>
      <c r="L7" s="345">
        <v>0</v>
      </c>
      <c r="M7" s="346"/>
      <c r="N7" s="346">
        <v>4205.403</v>
      </c>
      <c r="O7" s="345">
        <v>24033.426</v>
      </c>
      <c r="P7" s="8">
        <f>SUM(D7:O7)</f>
        <v>55810.186</v>
      </c>
    </row>
    <row r="8" spans="1:16" ht="18.75">
      <c r="A8" s="47" t="s">
        <v>23</v>
      </c>
      <c r="B8" s="469" t="s">
        <v>157</v>
      </c>
      <c r="C8" s="57" t="s">
        <v>16</v>
      </c>
      <c r="D8" s="348">
        <v>278.668</v>
      </c>
      <c r="E8" s="348">
        <v>527.436</v>
      </c>
      <c r="F8" s="406">
        <v>0</v>
      </c>
      <c r="G8" s="348">
        <v>0</v>
      </c>
      <c r="H8" s="258">
        <v>0</v>
      </c>
      <c r="I8" s="348">
        <v>0</v>
      </c>
      <c r="J8" s="348">
        <v>0.0008</v>
      </c>
      <c r="K8" s="348">
        <v>4.8678</v>
      </c>
      <c r="L8" s="348">
        <v>28.2326</v>
      </c>
      <c r="M8" s="349">
        <v>45.4636</v>
      </c>
      <c r="N8" s="349">
        <v>309.2504</v>
      </c>
      <c r="O8" s="348">
        <v>1076.2072</v>
      </c>
      <c r="P8" s="7">
        <f aca="true" t="shared" si="0" ref="P8:P33">SUM(D8:O8)</f>
        <v>2270.1264</v>
      </c>
    </row>
    <row r="9" spans="1:16" ht="18.75">
      <c r="A9" s="51"/>
      <c r="B9" s="470"/>
      <c r="C9" s="50" t="s">
        <v>18</v>
      </c>
      <c r="D9" s="287">
        <v>11264.914</v>
      </c>
      <c r="E9" s="407">
        <v>17637.537</v>
      </c>
      <c r="F9" s="297">
        <v>0</v>
      </c>
      <c r="G9" s="287">
        <v>0</v>
      </c>
      <c r="H9" s="255">
        <v>0</v>
      </c>
      <c r="I9" s="287">
        <v>0</v>
      </c>
      <c r="J9" s="287">
        <v>0.42</v>
      </c>
      <c r="K9" s="287">
        <v>458.034</v>
      </c>
      <c r="L9" s="287">
        <v>2722.222</v>
      </c>
      <c r="M9" s="289">
        <v>2405.629</v>
      </c>
      <c r="N9" s="289">
        <v>8817.737000000001</v>
      </c>
      <c r="O9" s="287">
        <v>25085.726</v>
      </c>
      <c r="P9" s="8">
        <f t="shared" si="0"/>
        <v>68392.219</v>
      </c>
    </row>
    <row r="10" spans="1:16" ht="18.75">
      <c r="A10" s="465" t="s">
        <v>25</v>
      </c>
      <c r="B10" s="466"/>
      <c r="C10" s="57" t="s">
        <v>16</v>
      </c>
      <c r="D10" s="342"/>
      <c r="E10" s="342"/>
      <c r="F10" s="381"/>
      <c r="G10" s="342"/>
      <c r="H10" s="344"/>
      <c r="I10" s="342"/>
      <c r="J10" s="342"/>
      <c r="K10" s="342">
        <v>406.405</v>
      </c>
      <c r="L10" s="342">
        <v>1181.467</v>
      </c>
      <c r="M10" s="343">
        <v>959.872</v>
      </c>
      <c r="N10" s="343"/>
      <c r="O10" s="342"/>
      <c r="P10" s="7">
        <f t="shared" si="0"/>
        <v>2547.744</v>
      </c>
    </row>
    <row r="11" spans="1:16" ht="18.75">
      <c r="A11" s="467"/>
      <c r="B11" s="468"/>
      <c r="C11" s="50" t="s">
        <v>18</v>
      </c>
      <c r="D11" s="345"/>
      <c r="E11" s="345"/>
      <c r="F11" s="382"/>
      <c r="G11" s="345"/>
      <c r="H11" s="347"/>
      <c r="I11" s="345"/>
      <c r="J11" s="345"/>
      <c r="K11" s="345">
        <v>55189.057</v>
      </c>
      <c r="L11" s="345">
        <v>164276.645</v>
      </c>
      <c r="M11" s="346">
        <v>136748.109</v>
      </c>
      <c r="N11" s="346"/>
      <c r="O11" s="345"/>
      <c r="P11" s="8">
        <f t="shared" si="0"/>
        <v>356213.811</v>
      </c>
    </row>
    <row r="12" spans="1:16" ht="18.75">
      <c r="A12" s="52"/>
      <c r="B12" s="471" t="s">
        <v>26</v>
      </c>
      <c r="C12" s="57" t="s">
        <v>16</v>
      </c>
      <c r="D12" s="342">
        <v>0.132</v>
      </c>
      <c r="E12" s="342"/>
      <c r="F12" s="381"/>
      <c r="G12" s="342"/>
      <c r="H12" s="344"/>
      <c r="I12" s="342"/>
      <c r="J12" s="342"/>
      <c r="K12" s="342"/>
      <c r="L12" s="342">
        <v>0</v>
      </c>
      <c r="M12" s="343">
        <v>0.209</v>
      </c>
      <c r="N12" s="343">
        <v>0.024</v>
      </c>
      <c r="O12" s="342"/>
      <c r="P12" s="7">
        <f t="shared" si="0"/>
        <v>0.365</v>
      </c>
    </row>
    <row r="13" spans="1:16" ht="18.75">
      <c r="A13" s="47" t="s">
        <v>0</v>
      </c>
      <c r="B13" s="472"/>
      <c r="C13" s="50" t="s">
        <v>18</v>
      </c>
      <c r="D13" s="345">
        <v>328.86</v>
      </c>
      <c r="E13" s="345"/>
      <c r="F13" s="382"/>
      <c r="G13" s="345"/>
      <c r="H13" s="347"/>
      <c r="I13" s="345"/>
      <c r="J13" s="345"/>
      <c r="K13" s="345"/>
      <c r="L13" s="345">
        <v>0</v>
      </c>
      <c r="M13" s="346">
        <v>453.534</v>
      </c>
      <c r="N13" s="346">
        <v>39.06</v>
      </c>
      <c r="O13" s="345"/>
      <c r="P13" s="8">
        <f t="shared" si="0"/>
        <v>821.454</v>
      </c>
    </row>
    <row r="14" spans="1:16" ht="18.75">
      <c r="A14" s="47" t="s">
        <v>27</v>
      </c>
      <c r="B14" s="471" t="s">
        <v>28</v>
      </c>
      <c r="C14" s="57" t="s">
        <v>16</v>
      </c>
      <c r="D14" s="342">
        <v>0.012</v>
      </c>
      <c r="E14" s="342"/>
      <c r="F14" s="381"/>
      <c r="G14" s="342"/>
      <c r="H14" s="344"/>
      <c r="I14" s="342"/>
      <c r="J14" s="342">
        <v>14.862</v>
      </c>
      <c r="K14" s="342">
        <v>0.0084</v>
      </c>
      <c r="L14" s="342">
        <v>0.043</v>
      </c>
      <c r="M14" s="343">
        <v>0.4594</v>
      </c>
      <c r="N14" s="343">
        <v>0.3046</v>
      </c>
      <c r="O14" s="342">
        <v>0.081</v>
      </c>
      <c r="P14" s="7">
        <f t="shared" si="0"/>
        <v>15.7704</v>
      </c>
    </row>
    <row r="15" spans="1:16" ht="18.75">
      <c r="A15" s="47" t="s">
        <v>0</v>
      </c>
      <c r="B15" s="472"/>
      <c r="C15" s="50" t="s">
        <v>18</v>
      </c>
      <c r="D15" s="345">
        <v>27.959</v>
      </c>
      <c r="E15" s="345"/>
      <c r="F15" s="382"/>
      <c r="G15" s="345"/>
      <c r="H15" s="347"/>
      <c r="I15" s="345"/>
      <c r="J15" s="345">
        <v>14044.59</v>
      </c>
      <c r="K15" s="345">
        <v>9.526</v>
      </c>
      <c r="L15" s="345">
        <v>61.038</v>
      </c>
      <c r="M15" s="346">
        <v>621.03</v>
      </c>
      <c r="N15" s="346">
        <v>408.419</v>
      </c>
      <c r="O15" s="345">
        <v>110.565</v>
      </c>
      <c r="P15" s="8">
        <f t="shared" si="0"/>
        <v>15283.127000000002</v>
      </c>
    </row>
    <row r="16" spans="1:16" ht="18.75">
      <c r="A16" s="47" t="s">
        <v>29</v>
      </c>
      <c r="B16" s="471" t="s">
        <v>30</v>
      </c>
      <c r="C16" s="57" t="s">
        <v>16</v>
      </c>
      <c r="D16" s="342"/>
      <c r="E16" s="342"/>
      <c r="F16" s="381"/>
      <c r="G16" s="342"/>
      <c r="H16" s="344"/>
      <c r="I16" s="342"/>
      <c r="J16" s="342"/>
      <c r="K16" s="342">
        <v>35.108</v>
      </c>
      <c r="L16" s="342">
        <v>18.011</v>
      </c>
      <c r="M16" s="343">
        <v>23.607</v>
      </c>
      <c r="N16" s="343"/>
      <c r="O16" s="342"/>
      <c r="P16" s="7">
        <f t="shared" si="0"/>
        <v>76.726</v>
      </c>
    </row>
    <row r="17" spans="1:16" ht="18.75">
      <c r="A17" s="52"/>
      <c r="B17" s="472"/>
      <c r="C17" s="50" t="s">
        <v>18</v>
      </c>
      <c r="D17" s="345"/>
      <c r="E17" s="345"/>
      <c r="F17" s="382"/>
      <c r="G17" s="345"/>
      <c r="H17" s="347"/>
      <c r="I17" s="345"/>
      <c r="J17" s="345"/>
      <c r="K17" s="345">
        <v>5038.59</v>
      </c>
      <c r="L17" s="345">
        <v>4135.592</v>
      </c>
      <c r="M17" s="346">
        <v>5282.685</v>
      </c>
      <c r="N17" s="346"/>
      <c r="O17" s="345"/>
      <c r="P17" s="8">
        <f t="shared" si="0"/>
        <v>14456.867000000002</v>
      </c>
    </row>
    <row r="18" spans="1:16" ht="18.75">
      <c r="A18" s="47" t="s">
        <v>31</v>
      </c>
      <c r="B18" s="49" t="s">
        <v>104</v>
      </c>
      <c r="C18" s="57" t="s">
        <v>16</v>
      </c>
      <c r="D18" s="342"/>
      <c r="E18" s="342"/>
      <c r="F18" s="381"/>
      <c r="G18" s="342"/>
      <c r="H18" s="344"/>
      <c r="I18" s="342"/>
      <c r="J18" s="342">
        <v>9.129</v>
      </c>
      <c r="K18" s="342">
        <v>25.951</v>
      </c>
      <c r="L18" s="342">
        <v>56.416</v>
      </c>
      <c r="M18" s="343">
        <v>63.592</v>
      </c>
      <c r="N18" s="343"/>
      <c r="O18" s="342"/>
      <c r="P18" s="7">
        <f t="shared" si="0"/>
        <v>155.088</v>
      </c>
    </row>
    <row r="19" spans="1:16" ht="18.75">
      <c r="A19" s="52"/>
      <c r="B19" s="50" t="s">
        <v>105</v>
      </c>
      <c r="C19" s="50" t="s">
        <v>18</v>
      </c>
      <c r="D19" s="345"/>
      <c r="E19" s="345"/>
      <c r="F19" s="382"/>
      <c r="G19" s="345"/>
      <c r="H19" s="347"/>
      <c r="I19" s="345"/>
      <c r="J19" s="345">
        <v>3517.86</v>
      </c>
      <c r="K19" s="345">
        <v>10001.749</v>
      </c>
      <c r="L19" s="345">
        <v>20380.947</v>
      </c>
      <c r="M19" s="346">
        <v>23612.329</v>
      </c>
      <c r="N19" s="346"/>
      <c r="O19" s="345"/>
      <c r="P19" s="8">
        <f t="shared" si="0"/>
        <v>57512.884999999995</v>
      </c>
    </row>
    <row r="20" spans="1:16" ht="18.75">
      <c r="A20" s="47" t="s">
        <v>23</v>
      </c>
      <c r="B20" s="471" t="s">
        <v>32</v>
      </c>
      <c r="C20" s="57" t="s">
        <v>16</v>
      </c>
      <c r="D20" s="342">
        <v>0.058</v>
      </c>
      <c r="E20" s="342"/>
      <c r="F20" s="381"/>
      <c r="G20" s="342"/>
      <c r="H20" s="344"/>
      <c r="I20" s="342"/>
      <c r="J20" s="342"/>
      <c r="K20" s="342"/>
      <c r="L20" s="342">
        <v>0</v>
      </c>
      <c r="M20" s="343"/>
      <c r="N20" s="343"/>
      <c r="O20" s="342"/>
      <c r="P20" s="7">
        <f t="shared" si="0"/>
        <v>0.058</v>
      </c>
    </row>
    <row r="21" spans="1:16" ht="18.75">
      <c r="A21" s="52"/>
      <c r="B21" s="472"/>
      <c r="C21" s="50" t="s">
        <v>18</v>
      </c>
      <c r="D21" s="345">
        <v>41.307</v>
      </c>
      <c r="E21" s="345"/>
      <c r="F21" s="382"/>
      <c r="G21" s="345"/>
      <c r="H21" s="347"/>
      <c r="I21" s="345"/>
      <c r="J21" s="345"/>
      <c r="K21" s="345"/>
      <c r="L21" s="345">
        <v>0</v>
      </c>
      <c r="M21" s="346"/>
      <c r="N21" s="346"/>
      <c r="O21" s="345"/>
      <c r="P21" s="8">
        <f t="shared" si="0"/>
        <v>41.307</v>
      </c>
    </row>
    <row r="22" spans="1:16" ht="18.75">
      <c r="A22" s="52"/>
      <c r="B22" s="469" t="s">
        <v>157</v>
      </c>
      <c r="C22" s="57" t="s">
        <v>16</v>
      </c>
      <c r="D22" s="284">
        <v>0.202</v>
      </c>
      <c r="E22" s="284">
        <v>0</v>
      </c>
      <c r="F22" s="285">
        <v>0</v>
      </c>
      <c r="G22" s="348">
        <v>0</v>
      </c>
      <c r="H22" s="350">
        <v>0</v>
      </c>
      <c r="I22" s="284">
        <v>0</v>
      </c>
      <c r="J22" s="284">
        <v>23.991</v>
      </c>
      <c r="K22" s="284">
        <v>61.0674</v>
      </c>
      <c r="L22" s="284">
        <v>74.47</v>
      </c>
      <c r="M22" s="286">
        <v>87.8674</v>
      </c>
      <c r="N22" s="286">
        <v>0.3286</v>
      </c>
      <c r="O22" s="284">
        <v>0.081</v>
      </c>
      <c r="P22" s="7">
        <f t="shared" si="0"/>
        <v>248.0074</v>
      </c>
    </row>
    <row r="23" spans="1:16" ht="18.75">
      <c r="A23" s="51"/>
      <c r="B23" s="470"/>
      <c r="C23" s="50" t="s">
        <v>18</v>
      </c>
      <c r="D23" s="287">
        <v>398.12600000000003</v>
      </c>
      <c r="E23" s="407">
        <v>0</v>
      </c>
      <c r="F23" s="288">
        <v>0</v>
      </c>
      <c r="G23" s="287">
        <v>0</v>
      </c>
      <c r="H23" s="351">
        <v>0</v>
      </c>
      <c r="I23" s="287">
        <v>0</v>
      </c>
      <c r="J23" s="287">
        <v>17562.45</v>
      </c>
      <c r="K23" s="287">
        <v>15049.865</v>
      </c>
      <c r="L23" s="287">
        <v>24577.576999999997</v>
      </c>
      <c r="M23" s="289">
        <v>29969.578</v>
      </c>
      <c r="N23" s="289">
        <v>447.479</v>
      </c>
      <c r="O23" s="287">
        <v>110.565</v>
      </c>
      <c r="P23" s="8">
        <f t="shared" si="0"/>
        <v>88115.64</v>
      </c>
    </row>
    <row r="24" spans="1:16" ht="18.75">
      <c r="A24" s="47" t="s">
        <v>0</v>
      </c>
      <c r="B24" s="471" t="s">
        <v>33</v>
      </c>
      <c r="C24" s="57" t="s">
        <v>16</v>
      </c>
      <c r="D24" s="342">
        <v>0.008</v>
      </c>
      <c r="E24" s="342"/>
      <c r="F24" s="381"/>
      <c r="G24" s="342"/>
      <c r="H24" s="344"/>
      <c r="I24" s="342"/>
      <c r="J24" s="342"/>
      <c r="K24" s="342">
        <v>0.116</v>
      </c>
      <c r="L24" s="342">
        <v>0.106</v>
      </c>
      <c r="M24" s="343">
        <v>0.256</v>
      </c>
      <c r="N24" s="343">
        <v>0.048</v>
      </c>
      <c r="O24" s="342"/>
      <c r="P24" s="7">
        <f t="shared" si="0"/>
        <v>0.534</v>
      </c>
    </row>
    <row r="25" spans="1:16" ht="18.75">
      <c r="A25" s="47" t="s">
        <v>34</v>
      </c>
      <c r="B25" s="472"/>
      <c r="C25" s="50" t="s">
        <v>18</v>
      </c>
      <c r="D25" s="345">
        <v>10.511</v>
      </c>
      <c r="E25" s="345"/>
      <c r="F25" s="382"/>
      <c r="G25" s="345"/>
      <c r="H25" s="347"/>
      <c r="I25" s="345"/>
      <c r="J25" s="345"/>
      <c r="K25" s="345">
        <v>89.66</v>
      </c>
      <c r="L25" s="345">
        <v>80.807</v>
      </c>
      <c r="M25" s="346">
        <v>175.875</v>
      </c>
      <c r="N25" s="346">
        <v>31.605</v>
      </c>
      <c r="O25" s="345"/>
      <c r="P25" s="8">
        <f t="shared" si="0"/>
        <v>388.458</v>
      </c>
    </row>
    <row r="26" spans="1:16" ht="18.75">
      <c r="A26" s="47" t="s">
        <v>35</v>
      </c>
      <c r="B26" s="49" t="s">
        <v>20</v>
      </c>
      <c r="C26" s="57" t="s">
        <v>16</v>
      </c>
      <c r="D26" s="342"/>
      <c r="E26" s="342"/>
      <c r="F26" s="381"/>
      <c r="G26" s="342"/>
      <c r="H26" s="344"/>
      <c r="I26" s="342"/>
      <c r="J26" s="342"/>
      <c r="K26" s="342"/>
      <c r="L26" s="342">
        <v>0.137</v>
      </c>
      <c r="M26" s="343"/>
      <c r="N26" s="343"/>
      <c r="O26" s="342"/>
      <c r="P26" s="7">
        <f t="shared" si="0"/>
        <v>0.137</v>
      </c>
    </row>
    <row r="27" spans="1:16" ht="18.75">
      <c r="A27" s="47" t="s">
        <v>36</v>
      </c>
      <c r="B27" s="50" t="s">
        <v>106</v>
      </c>
      <c r="C27" s="380" t="s">
        <v>18</v>
      </c>
      <c r="D27" s="383"/>
      <c r="E27" s="345"/>
      <c r="F27" s="382"/>
      <c r="G27" s="345"/>
      <c r="H27" s="389"/>
      <c r="I27" s="345"/>
      <c r="J27" s="345"/>
      <c r="K27" s="383"/>
      <c r="L27" s="345">
        <v>21.578</v>
      </c>
      <c r="M27" s="391"/>
      <c r="N27" s="391"/>
      <c r="O27" s="345"/>
      <c r="P27" s="8">
        <f t="shared" si="0"/>
        <v>21.578</v>
      </c>
    </row>
    <row r="28" spans="1:16" ht="18.75">
      <c r="A28" s="47" t="s">
        <v>23</v>
      </c>
      <c r="B28" s="469" t="s">
        <v>157</v>
      </c>
      <c r="C28" s="56" t="s">
        <v>16</v>
      </c>
      <c r="D28" s="292">
        <v>0.008</v>
      </c>
      <c r="E28" s="292">
        <v>0</v>
      </c>
      <c r="F28" s="406">
        <v>0</v>
      </c>
      <c r="G28" s="292">
        <v>0</v>
      </c>
      <c r="H28" s="258">
        <v>0</v>
      </c>
      <c r="I28" s="294">
        <v>0</v>
      </c>
      <c r="J28" s="294">
        <v>0</v>
      </c>
      <c r="K28" s="292">
        <v>0.116</v>
      </c>
      <c r="L28" s="294">
        <v>0.243</v>
      </c>
      <c r="M28" s="295">
        <v>0.256</v>
      </c>
      <c r="N28" s="295">
        <v>0.048</v>
      </c>
      <c r="O28" s="292">
        <v>0</v>
      </c>
      <c r="P28" s="7">
        <f t="shared" si="0"/>
        <v>0.671</v>
      </c>
    </row>
    <row r="29" spans="1:16" ht="18.75">
      <c r="A29" s="51"/>
      <c r="B29" s="470"/>
      <c r="C29" s="50" t="s">
        <v>18</v>
      </c>
      <c r="D29" s="296">
        <v>10.511</v>
      </c>
      <c r="E29" s="296">
        <v>0</v>
      </c>
      <c r="F29" s="297">
        <v>0</v>
      </c>
      <c r="G29" s="296">
        <v>0</v>
      </c>
      <c r="H29" s="255">
        <v>0</v>
      </c>
      <c r="I29" s="296">
        <v>0</v>
      </c>
      <c r="J29" s="296">
        <v>0</v>
      </c>
      <c r="K29" s="296">
        <v>89.66</v>
      </c>
      <c r="L29" s="296">
        <v>102.385</v>
      </c>
      <c r="M29" s="298">
        <v>175.875</v>
      </c>
      <c r="N29" s="298">
        <v>31.605</v>
      </c>
      <c r="O29" s="296">
        <v>0</v>
      </c>
      <c r="P29" s="8">
        <f t="shared" si="0"/>
        <v>410.036</v>
      </c>
    </row>
    <row r="30" spans="1:16" ht="18.75">
      <c r="A30" s="47" t="s">
        <v>0</v>
      </c>
      <c r="B30" s="471" t="s">
        <v>37</v>
      </c>
      <c r="C30" s="57" t="s">
        <v>16</v>
      </c>
      <c r="D30" s="342">
        <v>615.825</v>
      </c>
      <c r="E30" s="342">
        <v>447.657</v>
      </c>
      <c r="F30" s="381"/>
      <c r="G30" s="342"/>
      <c r="H30" s="344"/>
      <c r="I30" s="342"/>
      <c r="J30" s="342">
        <v>2.71</v>
      </c>
      <c r="K30" s="342">
        <v>19.965</v>
      </c>
      <c r="L30" s="342">
        <v>123.1552</v>
      </c>
      <c r="M30" s="343">
        <v>133.2446</v>
      </c>
      <c r="N30" s="343">
        <v>171.442</v>
      </c>
      <c r="O30" s="342">
        <v>191.0942</v>
      </c>
      <c r="P30" s="7">
        <f t="shared" si="0"/>
        <v>1705.0929999999998</v>
      </c>
    </row>
    <row r="31" spans="1:16" ht="18.75">
      <c r="A31" s="47" t="s">
        <v>38</v>
      </c>
      <c r="B31" s="472"/>
      <c r="C31" s="50" t="s">
        <v>18</v>
      </c>
      <c r="D31" s="345">
        <v>171442.283</v>
      </c>
      <c r="E31" s="345">
        <v>81117.497</v>
      </c>
      <c r="F31" s="382"/>
      <c r="G31" s="345"/>
      <c r="H31" s="347"/>
      <c r="I31" s="345"/>
      <c r="J31" s="345">
        <v>643.02</v>
      </c>
      <c r="K31" s="345">
        <v>5180.49</v>
      </c>
      <c r="L31" s="345">
        <v>25999.778</v>
      </c>
      <c r="M31" s="346">
        <v>39116.587</v>
      </c>
      <c r="N31" s="346">
        <v>49544.176</v>
      </c>
      <c r="O31" s="345">
        <v>49737.439</v>
      </c>
      <c r="P31" s="8">
        <f t="shared" si="0"/>
        <v>422781.26999999996</v>
      </c>
    </row>
    <row r="32" spans="1:16" ht="18.75">
      <c r="A32" s="47" t="s">
        <v>0</v>
      </c>
      <c r="B32" s="471" t="s">
        <v>39</v>
      </c>
      <c r="C32" s="57" t="s">
        <v>16</v>
      </c>
      <c r="D32" s="342">
        <v>277.741</v>
      </c>
      <c r="E32" s="342">
        <v>562.325</v>
      </c>
      <c r="F32" s="381"/>
      <c r="G32" s="342"/>
      <c r="H32" s="344"/>
      <c r="I32" s="342"/>
      <c r="J32" s="342">
        <v>0.005</v>
      </c>
      <c r="K32" s="342">
        <v>0.535</v>
      </c>
      <c r="L32" s="342">
        <v>57.0996</v>
      </c>
      <c r="M32" s="343">
        <v>56.9496</v>
      </c>
      <c r="N32" s="343">
        <v>19.026</v>
      </c>
      <c r="O32" s="342">
        <v>34.3584</v>
      </c>
      <c r="P32" s="7">
        <f t="shared" si="0"/>
        <v>1008.0396</v>
      </c>
    </row>
    <row r="33" spans="1:16" ht="18.75">
      <c r="A33" s="47" t="s">
        <v>40</v>
      </c>
      <c r="B33" s="472"/>
      <c r="C33" s="50" t="s">
        <v>18</v>
      </c>
      <c r="D33" s="345">
        <v>14957.806</v>
      </c>
      <c r="E33" s="345">
        <v>25223.224</v>
      </c>
      <c r="F33" s="382"/>
      <c r="G33" s="345"/>
      <c r="H33" s="347"/>
      <c r="I33" s="345"/>
      <c r="J33" s="345">
        <v>1.26</v>
      </c>
      <c r="K33" s="345">
        <v>116.445</v>
      </c>
      <c r="L33" s="345">
        <v>1531.303</v>
      </c>
      <c r="M33" s="346">
        <v>1571.384</v>
      </c>
      <c r="N33" s="346">
        <v>597.378</v>
      </c>
      <c r="O33" s="345">
        <v>1570.524</v>
      </c>
      <c r="P33" s="8">
        <f t="shared" si="0"/>
        <v>45569.32399999999</v>
      </c>
    </row>
    <row r="34" spans="1:16" ht="18.75">
      <c r="A34" s="52"/>
      <c r="B34" s="49" t="s">
        <v>20</v>
      </c>
      <c r="C34" s="57" t="s">
        <v>16</v>
      </c>
      <c r="D34" s="342">
        <v>710.799</v>
      </c>
      <c r="E34" s="384">
        <v>1648.577</v>
      </c>
      <c r="F34" s="381"/>
      <c r="G34" s="342"/>
      <c r="H34" s="344"/>
      <c r="I34" s="342"/>
      <c r="J34" s="342"/>
      <c r="K34" s="342"/>
      <c r="L34" s="342">
        <v>218.4512</v>
      </c>
      <c r="M34" s="343">
        <v>434.986</v>
      </c>
      <c r="N34" s="343">
        <v>226.8402</v>
      </c>
      <c r="O34" s="342">
        <v>374.528</v>
      </c>
      <c r="P34" s="7">
        <f>SUM(D34:O34)</f>
        <v>3614.1814000000004</v>
      </c>
    </row>
    <row r="35" spans="1:16" ht="18.75">
      <c r="A35" s="47" t="s">
        <v>23</v>
      </c>
      <c r="B35" s="50" t="s">
        <v>107</v>
      </c>
      <c r="C35" s="50" t="s">
        <v>18</v>
      </c>
      <c r="D35" s="345">
        <v>37271.106</v>
      </c>
      <c r="E35" s="345">
        <v>105509.591</v>
      </c>
      <c r="F35" s="382"/>
      <c r="G35" s="345"/>
      <c r="H35" s="347"/>
      <c r="I35" s="345"/>
      <c r="J35" s="345"/>
      <c r="K35" s="345"/>
      <c r="L35" s="345">
        <v>4781.631</v>
      </c>
      <c r="M35" s="346">
        <v>7983.04</v>
      </c>
      <c r="N35" s="346">
        <v>4967.531</v>
      </c>
      <c r="O35" s="345">
        <v>9033.16</v>
      </c>
      <c r="P35" s="8">
        <f>SUM(D35:O35)</f>
        <v>169546.05899999998</v>
      </c>
    </row>
    <row r="36" spans="1:16" ht="18.75">
      <c r="A36" s="52"/>
      <c r="B36" s="469" t="s">
        <v>157</v>
      </c>
      <c r="C36" s="57" t="s">
        <v>16</v>
      </c>
      <c r="D36" s="284">
        <v>1604.365</v>
      </c>
      <c r="E36" s="284">
        <v>2658.559</v>
      </c>
      <c r="F36" s="285">
        <v>0</v>
      </c>
      <c r="G36" s="284">
        <v>0</v>
      </c>
      <c r="H36" s="350">
        <v>0</v>
      </c>
      <c r="I36" s="284">
        <v>0</v>
      </c>
      <c r="J36" s="284">
        <v>2.715</v>
      </c>
      <c r="K36" s="284">
        <v>20.5</v>
      </c>
      <c r="L36" s="284">
        <v>398.706</v>
      </c>
      <c r="M36" s="286">
        <v>625.1802</v>
      </c>
      <c r="N36" s="286">
        <v>417.30820000000006</v>
      </c>
      <c r="O36" s="284">
        <v>599.9806000000001</v>
      </c>
      <c r="P36" s="7">
        <f aca="true" t="shared" si="1" ref="P36:P51">SUM(D36:O36)</f>
        <v>6327.314</v>
      </c>
    </row>
    <row r="37" spans="1:16" ht="18.75">
      <c r="A37" s="51"/>
      <c r="B37" s="470"/>
      <c r="C37" s="50" t="s">
        <v>18</v>
      </c>
      <c r="D37" s="287">
        <v>223671.195</v>
      </c>
      <c r="E37" s="287">
        <v>211850.312</v>
      </c>
      <c r="F37" s="288">
        <v>0</v>
      </c>
      <c r="G37" s="407">
        <v>0</v>
      </c>
      <c r="H37" s="351">
        <v>0</v>
      </c>
      <c r="I37" s="287">
        <v>0</v>
      </c>
      <c r="J37" s="287">
        <v>644.28</v>
      </c>
      <c r="K37" s="287">
        <v>5296.9349999999995</v>
      </c>
      <c r="L37" s="287">
        <v>32312.712</v>
      </c>
      <c r="M37" s="289">
        <v>48671.011</v>
      </c>
      <c r="N37" s="289">
        <v>55109.085</v>
      </c>
      <c r="O37" s="287">
        <v>60341.12299999999</v>
      </c>
      <c r="P37" s="8">
        <f t="shared" si="1"/>
        <v>637896.653</v>
      </c>
    </row>
    <row r="38" spans="1:16" ht="18.75">
      <c r="A38" s="465" t="s">
        <v>41</v>
      </c>
      <c r="B38" s="466"/>
      <c r="C38" s="57" t="s">
        <v>16</v>
      </c>
      <c r="D38" s="342">
        <v>0.191</v>
      </c>
      <c r="E38" s="342">
        <v>0.178</v>
      </c>
      <c r="F38" s="381"/>
      <c r="G38" s="342"/>
      <c r="H38" s="344"/>
      <c r="I38" s="342"/>
      <c r="J38" s="342">
        <v>0.008</v>
      </c>
      <c r="K38" s="342">
        <v>2.1</v>
      </c>
      <c r="L38" s="342">
        <v>111.072</v>
      </c>
      <c r="M38" s="343">
        <v>51.3616</v>
      </c>
      <c r="N38" s="343">
        <v>25.1338</v>
      </c>
      <c r="O38" s="342">
        <v>1.234</v>
      </c>
      <c r="P38" s="7">
        <f t="shared" si="1"/>
        <v>191.27840000000003</v>
      </c>
    </row>
    <row r="39" spans="1:16" ht="18.75">
      <c r="A39" s="467"/>
      <c r="B39" s="468"/>
      <c r="C39" s="50" t="s">
        <v>18</v>
      </c>
      <c r="D39" s="345">
        <v>36.878</v>
      </c>
      <c r="E39" s="345">
        <v>64.829</v>
      </c>
      <c r="F39" s="382"/>
      <c r="G39" s="345"/>
      <c r="H39" s="347"/>
      <c r="I39" s="345"/>
      <c r="J39" s="345">
        <v>3.78</v>
      </c>
      <c r="K39" s="345">
        <v>744.502</v>
      </c>
      <c r="L39" s="345">
        <v>12136.057</v>
      </c>
      <c r="M39" s="346">
        <v>8137.192</v>
      </c>
      <c r="N39" s="346">
        <v>2429.145</v>
      </c>
      <c r="O39" s="345">
        <v>244.994</v>
      </c>
      <c r="P39" s="8">
        <f t="shared" si="1"/>
        <v>23797.377</v>
      </c>
    </row>
    <row r="40" spans="1:16" ht="18.75">
      <c r="A40" s="465" t="s">
        <v>42</v>
      </c>
      <c r="B40" s="466"/>
      <c r="C40" s="57" t="s">
        <v>16</v>
      </c>
      <c r="D40" s="342">
        <v>0.038</v>
      </c>
      <c r="E40" s="342">
        <v>0.017</v>
      </c>
      <c r="F40" s="381"/>
      <c r="G40" s="342"/>
      <c r="H40" s="344"/>
      <c r="I40" s="342"/>
      <c r="J40" s="342">
        <v>0.0096</v>
      </c>
      <c r="K40" s="342">
        <v>2.0778</v>
      </c>
      <c r="L40" s="342">
        <v>5.1058</v>
      </c>
      <c r="M40" s="343">
        <v>21.4588</v>
      </c>
      <c r="N40" s="343">
        <v>67.911</v>
      </c>
      <c r="O40" s="342">
        <v>53.7598</v>
      </c>
      <c r="P40" s="7">
        <f t="shared" si="1"/>
        <v>150.37779999999998</v>
      </c>
    </row>
    <row r="41" spans="1:16" ht="18.75">
      <c r="A41" s="467"/>
      <c r="B41" s="468"/>
      <c r="C41" s="50" t="s">
        <v>18</v>
      </c>
      <c r="D41" s="345">
        <v>26.912</v>
      </c>
      <c r="E41" s="345">
        <v>11.671</v>
      </c>
      <c r="F41" s="382"/>
      <c r="G41" s="345"/>
      <c r="H41" s="347"/>
      <c r="I41" s="345"/>
      <c r="J41" s="345">
        <v>8.505</v>
      </c>
      <c r="K41" s="345">
        <v>660.462</v>
      </c>
      <c r="L41" s="345">
        <v>932.13</v>
      </c>
      <c r="M41" s="346">
        <v>3115.808</v>
      </c>
      <c r="N41" s="346">
        <v>14702.151</v>
      </c>
      <c r="O41" s="345">
        <v>12149.293</v>
      </c>
      <c r="P41" s="8">
        <f t="shared" si="1"/>
        <v>31606.932</v>
      </c>
    </row>
    <row r="42" spans="1:16" ht="18.75">
      <c r="A42" s="465" t="s">
        <v>43</v>
      </c>
      <c r="B42" s="466"/>
      <c r="C42" s="57" t="s">
        <v>16</v>
      </c>
      <c r="D42" s="342">
        <v>0.04</v>
      </c>
      <c r="E42" s="342">
        <v>0.069</v>
      </c>
      <c r="F42" s="381"/>
      <c r="G42" s="342"/>
      <c r="H42" s="344"/>
      <c r="I42" s="342"/>
      <c r="J42" s="342"/>
      <c r="K42" s="342"/>
      <c r="L42" s="342">
        <v>0</v>
      </c>
      <c r="M42" s="343">
        <v>0.016</v>
      </c>
      <c r="N42" s="343"/>
      <c r="O42" s="342"/>
      <c r="P42" s="7">
        <f t="shared" si="1"/>
        <v>0.125</v>
      </c>
    </row>
    <row r="43" spans="1:16" ht="18.75">
      <c r="A43" s="467"/>
      <c r="B43" s="468"/>
      <c r="C43" s="50" t="s">
        <v>18</v>
      </c>
      <c r="D43" s="345">
        <v>53.088</v>
      </c>
      <c r="E43" s="345">
        <v>79.926</v>
      </c>
      <c r="F43" s="382"/>
      <c r="G43" s="345"/>
      <c r="H43" s="347"/>
      <c r="I43" s="345"/>
      <c r="J43" s="345"/>
      <c r="K43" s="345"/>
      <c r="L43" s="345">
        <v>0</v>
      </c>
      <c r="M43" s="346">
        <v>14.7</v>
      </c>
      <c r="N43" s="346"/>
      <c r="O43" s="345"/>
      <c r="P43" s="8">
        <f t="shared" si="1"/>
        <v>147.714</v>
      </c>
    </row>
    <row r="44" spans="1:16" ht="18.75">
      <c r="A44" s="465" t="s">
        <v>44</v>
      </c>
      <c r="B44" s="466"/>
      <c r="C44" s="57" t="s">
        <v>16</v>
      </c>
      <c r="D44" s="342">
        <v>0.536</v>
      </c>
      <c r="E44" s="342">
        <v>0.078</v>
      </c>
      <c r="F44" s="381"/>
      <c r="G44" s="342"/>
      <c r="H44" s="344"/>
      <c r="I44" s="342"/>
      <c r="J44" s="342"/>
      <c r="K44" s="342"/>
      <c r="L44" s="342">
        <v>0.0028</v>
      </c>
      <c r="M44" s="343">
        <v>0.0282</v>
      </c>
      <c r="N44" s="343">
        <v>0.0474</v>
      </c>
      <c r="O44" s="342">
        <v>0.0316</v>
      </c>
      <c r="P44" s="7">
        <f t="shared" si="1"/>
        <v>0.724</v>
      </c>
    </row>
    <row r="45" spans="1:16" ht="18.75">
      <c r="A45" s="467"/>
      <c r="B45" s="468"/>
      <c r="C45" s="50" t="s">
        <v>18</v>
      </c>
      <c r="D45" s="345">
        <v>196.294</v>
      </c>
      <c r="E45" s="383">
        <v>50.243</v>
      </c>
      <c r="F45" s="382"/>
      <c r="G45" s="345"/>
      <c r="H45" s="347"/>
      <c r="I45" s="345"/>
      <c r="J45" s="345"/>
      <c r="K45" s="345"/>
      <c r="L45" s="345">
        <v>2.31</v>
      </c>
      <c r="M45" s="346">
        <v>19.467</v>
      </c>
      <c r="N45" s="346">
        <v>34.251</v>
      </c>
      <c r="O45" s="345">
        <v>26.439</v>
      </c>
      <c r="P45" s="8">
        <f t="shared" si="1"/>
        <v>329.004</v>
      </c>
    </row>
    <row r="46" spans="1:16" ht="18.75">
      <c r="A46" s="465" t="s">
        <v>45</v>
      </c>
      <c r="B46" s="466"/>
      <c r="C46" s="57" t="s">
        <v>16</v>
      </c>
      <c r="D46" s="342">
        <v>1.164</v>
      </c>
      <c r="E46" s="342">
        <v>1.987</v>
      </c>
      <c r="F46" s="381"/>
      <c r="G46" s="342"/>
      <c r="H46" s="344"/>
      <c r="I46" s="342"/>
      <c r="J46" s="342"/>
      <c r="K46" s="342"/>
      <c r="L46" s="342">
        <v>0.2298</v>
      </c>
      <c r="M46" s="343">
        <v>0.0968</v>
      </c>
      <c r="N46" s="343">
        <v>0.021</v>
      </c>
      <c r="O46" s="342">
        <v>0.0066</v>
      </c>
      <c r="P46" s="7">
        <f t="shared" si="1"/>
        <v>3.5052</v>
      </c>
    </row>
    <row r="47" spans="1:16" ht="18.75">
      <c r="A47" s="467"/>
      <c r="B47" s="468"/>
      <c r="C47" s="50" t="s">
        <v>18</v>
      </c>
      <c r="D47" s="345">
        <v>1031.527</v>
      </c>
      <c r="E47" s="345">
        <v>1291.675</v>
      </c>
      <c r="F47" s="382"/>
      <c r="G47" s="345"/>
      <c r="H47" s="347"/>
      <c r="I47" s="345"/>
      <c r="J47" s="345"/>
      <c r="K47" s="345"/>
      <c r="L47" s="345">
        <v>75.27</v>
      </c>
      <c r="M47" s="346">
        <v>38.411</v>
      </c>
      <c r="N47" s="346">
        <v>10.332</v>
      </c>
      <c r="O47" s="345">
        <v>4.137</v>
      </c>
      <c r="P47" s="8">
        <f t="shared" si="1"/>
        <v>2451.3520000000003</v>
      </c>
    </row>
    <row r="48" spans="1:16" ht="18.75">
      <c r="A48" s="465" t="s">
        <v>46</v>
      </c>
      <c r="B48" s="466"/>
      <c r="C48" s="57" t="s">
        <v>16</v>
      </c>
      <c r="D48" s="342">
        <v>1016.544</v>
      </c>
      <c r="E48" s="342">
        <v>401.8</v>
      </c>
      <c r="F48" s="381"/>
      <c r="G48" s="342"/>
      <c r="H48" s="344"/>
      <c r="I48" s="342"/>
      <c r="J48" s="342">
        <v>0.1624</v>
      </c>
      <c r="K48" s="342">
        <v>32.5588</v>
      </c>
      <c r="L48" s="342">
        <v>464.6666</v>
      </c>
      <c r="M48" s="343">
        <v>640.8186</v>
      </c>
      <c r="N48" s="343">
        <v>595.1806</v>
      </c>
      <c r="O48" s="342">
        <v>398.5938</v>
      </c>
      <c r="P48" s="7">
        <f t="shared" si="1"/>
        <v>3550.3248000000003</v>
      </c>
    </row>
    <row r="49" spans="1:16" ht="18.75">
      <c r="A49" s="467"/>
      <c r="B49" s="468"/>
      <c r="C49" s="50" t="s">
        <v>18</v>
      </c>
      <c r="D49" s="345">
        <v>55902.94</v>
      </c>
      <c r="E49" s="345">
        <v>22782.067</v>
      </c>
      <c r="F49" s="382"/>
      <c r="G49" s="345"/>
      <c r="H49" s="347"/>
      <c r="I49" s="345"/>
      <c r="J49" s="345">
        <v>54.813</v>
      </c>
      <c r="K49" s="345">
        <v>6157.246</v>
      </c>
      <c r="L49" s="345">
        <v>28820.256</v>
      </c>
      <c r="M49" s="346">
        <v>28713.633</v>
      </c>
      <c r="N49" s="346">
        <v>40002.516</v>
      </c>
      <c r="O49" s="345">
        <v>35479.837</v>
      </c>
      <c r="P49" s="8">
        <f t="shared" si="1"/>
        <v>217913.308</v>
      </c>
    </row>
    <row r="50" spans="1:16" ht="18.75">
      <c r="A50" s="465" t="s">
        <v>47</v>
      </c>
      <c r="B50" s="466"/>
      <c r="C50" s="57" t="s">
        <v>16</v>
      </c>
      <c r="D50" s="342"/>
      <c r="E50" s="342"/>
      <c r="F50" s="381"/>
      <c r="G50" s="342"/>
      <c r="H50" s="344"/>
      <c r="I50" s="342"/>
      <c r="J50" s="342"/>
      <c r="K50" s="342">
        <v>0.68</v>
      </c>
      <c r="L50" s="342">
        <v>5.268</v>
      </c>
      <c r="M50" s="343">
        <v>0.42</v>
      </c>
      <c r="N50" s="343"/>
      <c r="O50" s="342">
        <v>0.02</v>
      </c>
      <c r="P50" s="7">
        <f t="shared" si="1"/>
        <v>6.387999999999999</v>
      </c>
    </row>
    <row r="51" spans="1:16" ht="18.75">
      <c r="A51" s="467"/>
      <c r="B51" s="468"/>
      <c r="C51" s="50" t="s">
        <v>18</v>
      </c>
      <c r="D51" s="345"/>
      <c r="E51" s="345"/>
      <c r="F51" s="382"/>
      <c r="G51" s="345"/>
      <c r="H51" s="347"/>
      <c r="I51" s="345"/>
      <c r="J51" s="345"/>
      <c r="K51" s="345">
        <v>385.896</v>
      </c>
      <c r="L51" s="345">
        <v>2632.308</v>
      </c>
      <c r="M51" s="346">
        <v>163.8</v>
      </c>
      <c r="N51" s="346"/>
      <c r="O51" s="345">
        <v>0.63</v>
      </c>
      <c r="P51" s="8">
        <f t="shared" si="1"/>
        <v>3182.6340000000005</v>
      </c>
    </row>
    <row r="52" spans="1:16" ht="18.75">
      <c r="A52" s="465" t="s">
        <v>48</v>
      </c>
      <c r="B52" s="466"/>
      <c r="C52" s="57" t="s">
        <v>16</v>
      </c>
      <c r="D52" s="342">
        <v>1.311</v>
      </c>
      <c r="E52" s="342">
        <v>0.979</v>
      </c>
      <c r="F52" s="381"/>
      <c r="G52" s="342"/>
      <c r="H52" s="344"/>
      <c r="I52" s="342"/>
      <c r="J52" s="342">
        <v>0.0052</v>
      </c>
      <c r="K52" s="342">
        <v>0.0082</v>
      </c>
      <c r="L52" s="342">
        <v>13.5314</v>
      </c>
      <c r="M52" s="343">
        <v>566.2392</v>
      </c>
      <c r="N52" s="343">
        <v>448.6686</v>
      </c>
      <c r="O52" s="342">
        <v>19.477</v>
      </c>
      <c r="P52" s="7">
        <f>SUM(D52:O52)</f>
        <v>1050.2196000000001</v>
      </c>
    </row>
    <row r="53" spans="1:16" ht="18.75">
      <c r="A53" s="467"/>
      <c r="B53" s="468"/>
      <c r="C53" s="50" t="s">
        <v>18</v>
      </c>
      <c r="D53" s="345">
        <v>415.748</v>
      </c>
      <c r="E53" s="345">
        <v>1221.911</v>
      </c>
      <c r="F53" s="382"/>
      <c r="G53" s="345"/>
      <c r="H53" s="347"/>
      <c r="I53" s="345"/>
      <c r="J53" s="345">
        <v>2.478</v>
      </c>
      <c r="K53" s="345">
        <v>2.919</v>
      </c>
      <c r="L53" s="345">
        <v>3922.82</v>
      </c>
      <c r="M53" s="346">
        <v>200720.757</v>
      </c>
      <c r="N53" s="346">
        <v>183328.682</v>
      </c>
      <c r="O53" s="345">
        <v>6815.283</v>
      </c>
      <c r="P53" s="8">
        <f>SUM(D53:O53)</f>
        <v>396430.598</v>
      </c>
    </row>
    <row r="54" spans="1:16" ht="18.75">
      <c r="A54" s="47" t="s">
        <v>0</v>
      </c>
      <c r="B54" s="471" t="s">
        <v>116</v>
      </c>
      <c r="C54" s="57" t="s">
        <v>16</v>
      </c>
      <c r="D54" s="342">
        <v>0.087</v>
      </c>
      <c r="E54" s="342"/>
      <c r="F54" s="381"/>
      <c r="G54" s="342"/>
      <c r="H54" s="344"/>
      <c r="I54" s="342"/>
      <c r="J54" s="342">
        <v>0.0104</v>
      </c>
      <c r="K54" s="342">
        <v>0.5836</v>
      </c>
      <c r="L54" s="342">
        <v>46.6892</v>
      </c>
      <c r="M54" s="343">
        <v>39.1262</v>
      </c>
      <c r="N54" s="343">
        <v>15.331</v>
      </c>
      <c r="O54" s="342">
        <v>3.9248</v>
      </c>
      <c r="P54" s="7">
        <f aca="true" t="shared" si="2" ref="P54:P67">SUM(D54:O54)</f>
        <v>105.7522</v>
      </c>
    </row>
    <row r="55" spans="1:16" ht="18.75">
      <c r="A55" s="47" t="s">
        <v>38</v>
      </c>
      <c r="B55" s="472"/>
      <c r="C55" s="50" t="s">
        <v>18</v>
      </c>
      <c r="D55" s="345">
        <v>21.836</v>
      </c>
      <c r="E55" s="345"/>
      <c r="F55" s="382"/>
      <c r="G55" s="345"/>
      <c r="H55" s="347"/>
      <c r="I55" s="345"/>
      <c r="J55" s="345">
        <v>14.196</v>
      </c>
      <c r="K55" s="345">
        <v>383.387</v>
      </c>
      <c r="L55" s="345">
        <v>9483.188</v>
      </c>
      <c r="M55" s="346">
        <v>4916.287</v>
      </c>
      <c r="N55" s="346">
        <v>3605.356</v>
      </c>
      <c r="O55" s="345">
        <v>923.392</v>
      </c>
      <c r="P55" s="8">
        <f t="shared" si="2"/>
        <v>19347.642</v>
      </c>
    </row>
    <row r="56" spans="1:16" ht="18.75">
      <c r="A56" s="47" t="s">
        <v>17</v>
      </c>
      <c r="B56" s="49" t="s">
        <v>20</v>
      </c>
      <c r="C56" s="57" t="s">
        <v>16</v>
      </c>
      <c r="D56" s="342">
        <v>0.004</v>
      </c>
      <c r="E56" s="342">
        <v>0.003</v>
      </c>
      <c r="F56" s="381"/>
      <c r="G56" s="342"/>
      <c r="H56" s="344"/>
      <c r="I56" s="342"/>
      <c r="J56" s="342">
        <v>0.4138</v>
      </c>
      <c r="K56" s="342">
        <v>1.196</v>
      </c>
      <c r="L56" s="342">
        <v>0.4</v>
      </c>
      <c r="M56" s="343">
        <v>0.0912</v>
      </c>
      <c r="N56" s="343">
        <v>0.0252</v>
      </c>
      <c r="O56" s="342">
        <v>0.0056</v>
      </c>
      <c r="P56" s="7">
        <f t="shared" si="2"/>
        <v>2.1388</v>
      </c>
    </row>
    <row r="57" spans="1:16" ht="18.75">
      <c r="A57" s="47" t="s">
        <v>23</v>
      </c>
      <c r="B57" s="50" t="s">
        <v>117</v>
      </c>
      <c r="C57" s="50" t="s">
        <v>18</v>
      </c>
      <c r="D57" s="345">
        <v>3.381</v>
      </c>
      <c r="E57" s="383">
        <v>4.095</v>
      </c>
      <c r="F57" s="382"/>
      <c r="G57" s="345"/>
      <c r="H57" s="347"/>
      <c r="I57" s="345"/>
      <c r="J57" s="345">
        <v>309.457</v>
      </c>
      <c r="K57" s="345">
        <v>846.211</v>
      </c>
      <c r="L57" s="345">
        <v>326.389</v>
      </c>
      <c r="M57" s="346">
        <v>57.38</v>
      </c>
      <c r="N57" s="346">
        <v>27.887</v>
      </c>
      <c r="O57" s="345">
        <v>7.644</v>
      </c>
      <c r="P57" s="8">
        <f t="shared" si="2"/>
        <v>1582.444</v>
      </c>
    </row>
    <row r="58" spans="1:16" ht="18.75">
      <c r="A58" s="52"/>
      <c r="B58" s="469" t="s">
        <v>158</v>
      </c>
      <c r="C58" s="57" t="s">
        <v>16</v>
      </c>
      <c r="D58" s="284">
        <v>0.091</v>
      </c>
      <c r="E58" s="284">
        <v>0.003</v>
      </c>
      <c r="F58" s="285">
        <v>0</v>
      </c>
      <c r="G58" s="284">
        <v>0</v>
      </c>
      <c r="H58" s="350">
        <v>0</v>
      </c>
      <c r="I58" s="284">
        <v>0</v>
      </c>
      <c r="J58" s="284">
        <v>0.4242</v>
      </c>
      <c r="K58" s="284">
        <v>1.7795999999999998</v>
      </c>
      <c r="L58" s="284">
        <v>47.0892</v>
      </c>
      <c r="M58" s="286">
        <v>39.2174</v>
      </c>
      <c r="N58" s="286">
        <v>15.3562</v>
      </c>
      <c r="O58" s="284">
        <v>3.9303999999999997</v>
      </c>
      <c r="P58" s="7">
        <f t="shared" si="2"/>
        <v>107.891</v>
      </c>
    </row>
    <row r="59" spans="1:16" ht="18.75">
      <c r="A59" s="51"/>
      <c r="B59" s="470"/>
      <c r="C59" s="50" t="s">
        <v>18</v>
      </c>
      <c r="D59" s="287">
        <v>25.217</v>
      </c>
      <c r="E59" s="287">
        <v>4.095</v>
      </c>
      <c r="F59" s="288">
        <v>0</v>
      </c>
      <c r="G59" s="287">
        <v>0</v>
      </c>
      <c r="H59" s="351">
        <v>0</v>
      </c>
      <c r="I59" s="287">
        <v>0</v>
      </c>
      <c r="J59" s="287">
        <v>323.653</v>
      </c>
      <c r="K59" s="287">
        <v>1229.598</v>
      </c>
      <c r="L59" s="287">
        <v>9809.577</v>
      </c>
      <c r="M59" s="289">
        <v>4973.667</v>
      </c>
      <c r="N59" s="289">
        <v>3633.2430000000004</v>
      </c>
      <c r="O59" s="287">
        <v>931.0360000000001</v>
      </c>
      <c r="P59" s="8">
        <f t="shared" si="2"/>
        <v>20930.086000000003</v>
      </c>
    </row>
    <row r="60" spans="1:16" ht="18.75">
      <c r="A60" s="47" t="s">
        <v>0</v>
      </c>
      <c r="B60" s="471" t="s">
        <v>118</v>
      </c>
      <c r="C60" s="57" t="s">
        <v>16</v>
      </c>
      <c r="D60" s="342">
        <v>4.25</v>
      </c>
      <c r="E60" s="342">
        <v>8.724</v>
      </c>
      <c r="F60" s="381"/>
      <c r="G60" s="342"/>
      <c r="H60" s="344"/>
      <c r="I60" s="342"/>
      <c r="J60" s="342"/>
      <c r="K60" s="342"/>
      <c r="L60" s="342">
        <v>0.256</v>
      </c>
      <c r="M60" s="343"/>
      <c r="N60" s="343">
        <v>0.5594</v>
      </c>
      <c r="O60" s="342">
        <v>2.417</v>
      </c>
      <c r="P60" s="7">
        <f t="shared" si="2"/>
        <v>16.206400000000002</v>
      </c>
    </row>
    <row r="61" spans="1:16" ht="18.75">
      <c r="A61" s="47" t="s">
        <v>49</v>
      </c>
      <c r="B61" s="472"/>
      <c r="C61" s="50" t="s">
        <v>18</v>
      </c>
      <c r="D61" s="345">
        <v>513.143</v>
      </c>
      <c r="E61" s="345">
        <v>790.216</v>
      </c>
      <c r="F61" s="382"/>
      <c r="G61" s="345"/>
      <c r="H61" s="347"/>
      <c r="I61" s="345"/>
      <c r="J61" s="345"/>
      <c r="K61" s="345"/>
      <c r="L61" s="345">
        <v>17.084</v>
      </c>
      <c r="M61" s="346"/>
      <c r="N61" s="346">
        <v>41.027</v>
      </c>
      <c r="O61" s="345">
        <v>93.502</v>
      </c>
      <c r="P61" s="8">
        <f t="shared" si="2"/>
        <v>1454.972</v>
      </c>
    </row>
    <row r="62" spans="1:16" ht="18.75">
      <c r="A62" s="47" t="s">
        <v>0</v>
      </c>
      <c r="B62" s="49" t="s">
        <v>50</v>
      </c>
      <c r="C62" s="57" t="s">
        <v>16</v>
      </c>
      <c r="D62" s="342"/>
      <c r="E62" s="342"/>
      <c r="F62" s="381"/>
      <c r="G62" s="342"/>
      <c r="H62" s="344"/>
      <c r="I62" s="342"/>
      <c r="J62" s="342"/>
      <c r="K62" s="342"/>
      <c r="L62" s="342">
        <v>0</v>
      </c>
      <c r="M62" s="343"/>
      <c r="N62" s="343"/>
      <c r="O62" s="342"/>
      <c r="P62" s="7">
        <f t="shared" si="2"/>
        <v>0</v>
      </c>
    </row>
    <row r="63" spans="1:16" ht="18.75">
      <c r="A63" s="47" t="s">
        <v>51</v>
      </c>
      <c r="B63" s="50" t="s">
        <v>119</v>
      </c>
      <c r="C63" s="50" t="s">
        <v>18</v>
      </c>
      <c r="D63" s="345"/>
      <c r="E63" s="345"/>
      <c r="F63" s="382"/>
      <c r="G63" s="345"/>
      <c r="H63" s="347"/>
      <c r="I63" s="345"/>
      <c r="J63" s="345"/>
      <c r="K63" s="345"/>
      <c r="L63" s="345">
        <v>0</v>
      </c>
      <c r="M63" s="346"/>
      <c r="N63" s="346"/>
      <c r="O63" s="345"/>
      <c r="P63" s="8">
        <f t="shared" si="2"/>
        <v>0</v>
      </c>
    </row>
    <row r="64" spans="1:16" ht="18.75">
      <c r="A64" s="47" t="s">
        <v>0</v>
      </c>
      <c r="B64" s="471" t="s">
        <v>53</v>
      </c>
      <c r="C64" s="57" t="s">
        <v>16</v>
      </c>
      <c r="D64" s="342">
        <v>0.096</v>
      </c>
      <c r="E64" s="342">
        <v>0.028</v>
      </c>
      <c r="F64" s="381"/>
      <c r="G64" s="342"/>
      <c r="H64" s="344"/>
      <c r="I64" s="342"/>
      <c r="J64" s="342"/>
      <c r="K64" s="342"/>
      <c r="L64" s="342">
        <v>0</v>
      </c>
      <c r="M64" s="343"/>
      <c r="N64" s="343">
        <v>0.001</v>
      </c>
      <c r="O64" s="342">
        <v>0.001</v>
      </c>
      <c r="P64" s="7">
        <f t="shared" si="2"/>
        <v>0.126</v>
      </c>
    </row>
    <row r="65" spans="1:16" ht="18.75">
      <c r="A65" s="47" t="s">
        <v>23</v>
      </c>
      <c r="B65" s="472"/>
      <c r="C65" s="50" t="s">
        <v>18</v>
      </c>
      <c r="D65" s="345">
        <v>53.34</v>
      </c>
      <c r="E65" s="345">
        <v>15.12</v>
      </c>
      <c r="F65" s="382"/>
      <c r="G65" s="345"/>
      <c r="H65" s="347"/>
      <c r="I65" s="345"/>
      <c r="J65" s="345"/>
      <c r="K65" s="345"/>
      <c r="L65" s="345">
        <v>0</v>
      </c>
      <c r="M65" s="346"/>
      <c r="N65" s="346">
        <v>1.575</v>
      </c>
      <c r="O65" s="345">
        <v>0.315</v>
      </c>
      <c r="P65" s="8">
        <f t="shared" si="2"/>
        <v>70.35000000000001</v>
      </c>
    </row>
    <row r="66" spans="1:16" ht="18.75">
      <c r="A66" s="52"/>
      <c r="B66" s="49" t="s">
        <v>20</v>
      </c>
      <c r="C66" s="57" t="s">
        <v>16</v>
      </c>
      <c r="D66" s="342"/>
      <c r="E66" s="342"/>
      <c r="F66" s="381"/>
      <c r="G66" s="342">
        <v>0</v>
      </c>
      <c r="H66" s="344"/>
      <c r="I66" s="342"/>
      <c r="J66" s="342"/>
      <c r="K66" s="342"/>
      <c r="L66" s="342">
        <v>0</v>
      </c>
      <c r="M66" s="343"/>
      <c r="N66" s="343"/>
      <c r="O66" s="342"/>
      <c r="P66" s="7">
        <f t="shared" si="2"/>
        <v>0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352"/>
      <c r="E67" s="352"/>
      <c r="F67" s="408"/>
      <c r="G67" s="352">
        <v>0</v>
      </c>
      <c r="H67" s="354"/>
      <c r="I67" s="352"/>
      <c r="J67" s="352"/>
      <c r="K67" s="352"/>
      <c r="L67" s="352">
        <v>0</v>
      </c>
      <c r="M67" s="353"/>
      <c r="N67" s="353"/>
      <c r="O67" s="352"/>
      <c r="P67" s="9">
        <f t="shared" si="2"/>
        <v>0</v>
      </c>
    </row>
    <row r="68" spans="4:16" ht="18.75">
      <c r="D68" s="172"/>
      <c r="E68" s="172"/>
      <c r="F68" s="378"/>
      <c r="G68" s="172"/>
      <c r="H68" s="172"/>
      <c r="I68" s="172"/>
      <c r="J68" s="172"/>
      <c r="K68" s="172"/>
      <c r="L68" s="172"/>
      <c r="M68" s="338"/>
      <c r="N68" s="338"/>
      <c r="O68" s="172"/>
      <c r="P68" s="10"/>
    </row>
    <row r="69" spans="1:16" ht="19.5" thickBot="1">
      <c r="A69" s="11" t="s">
        <v>82</v>
      </c>
      <c r="B69" s="41"/>
      <c r="C69" s="11"/>
      <c r="D69" s="339"/>
      <c r="E69" s="339"/>
      <c r="F69" s="379"/>
      <c r="G69" s="339"/>
      <c r="H69" s="172"/>
      <c r="I69" s="339"/>
      <c r="J69" s="339"/>
      <c r="K69" s="339"/>
      <c r="L69" s="339"/>
      <c r="M69" s="341"/>
      <c r="N69" s="341"/>
      <c r="O69" s="488"/>
      <c r="P69" s="488"/>
    </row>
    <row r="70" spans="1:16" ht="18.75">
      <c r="A70" s="51"/>
      <c r="B70" s="55"/>
      <c r="C70" s="69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158</v>
      </c>
      <c r="C71" s="57" t="s">
        <v>16</v>
      </c>
      <c r="D71" s="284">
        <v>4.346</v>
      </c>
      <c r="E71" s="284">
        <v>8.752</v>
      </c>
      <c r="F71" s="285">
        <v>0</v>
      </c>
      <c r="G71" s="284">
        <v>0</v>
      </c>
      <c r="H71" s="350">
        <v>0</v>
      </c>
      <c r="I71" s="284">
        <v>0</v>
      </c>
      <c r="J71" s="284">
        <v>0</v>
      </c>
      <c r="K71" s="284">
        <v>0</v>
      </c>
      <c r="L71" s="284">
        <v>0.256</v>
      </c>
      <c r="M71" s="286">
        <v>0</v>
      </c>
      <c r="N71" s="286">
        <v>0.5604</v>
      </c>
      <c r="O71" s="284">
        <v>2.4179999999999997</v>
      </c>
      <c r="P71" s="7">
        <f aca="true" t="shared" si="3" ref="P71:P78">SUM(D71:O71)</f>
        <v>16.3324</v>
      </c>
    </row>
    <row r="72" spans="1:16" ht="18.75">
      <c r="A72" s="66" t="s">
        <v>51</v>
      </c>
      <c r="B72" s="470"/>
      <c r="C72" s="50" t="s">
        <v>18</v>
      </c>
      <c r="D72" s="287">
        <v>566.4830000000001</v>
      </c>
      <c r="E72" s="287">
        <v>805.336</v>
      </c>
      <c r="F72" s="288">
        <v>0</v>
      </c>
      <c r="G72" s="287">
        <v>0</v>
      </c>
      <c r="H72" s="351">
        <v>0</v>
      </c>
      <c r="I72" s="287">
        <v>0</v>
      </c>
      <c r="J72" s="287">
        <v>0</v>
      </c>
      <c r="K72" s="287">
        <v>0</v>
      </c>
      <c r="L72" s="287">
        <v>17.084</v>
      </c>
      <c r="M72" s="289">
        <v>0</v>
      </c>
      <c r="N72" s="289">
        <v>42.602000000000004</v>
      </c>
      <c r="O72" s="287">
        <v>93.817</v>
      </c>
      <c r="P72" s="8">
        <f t="shared" si="3"/>
        <v>1525.3220000000001</v>
      </c>
    </row>
    <row r="73" spans="1:16" ht="18.75">
      <c r="A73" s="47" t="s">
        <v>0</v>
      </c>
      <c r="B73" s="471" t="s">
        <v>54</v>
      </c>
      <c r="C73" s="57" t="s">
        <v>16</v>
      </c>
      <c r="D73" s="342">
        <v>8.396</v>
      </c>
      <c r="E73" s="342">
        <v>6.177</v>
      </c>
      <c r="F73" s="381"/>
      <c r="G73" s="342"/>
      <c r="H73" s="344"/>
      <c r="I73" s="342"/>
      <c r="J73" s="342">
        <v>0.2856</v>
      </c>
      <c r="K73" s="342">
        <v>1.9724</v>
      </c>
      <c r="L73" s="342">
        <v>3.7222</v>
      </c>
      <c r="M73" s="343">
        <v>10.8738</v>
      </c>
      <c r="N73" s="343">
        <v>24.6462</v>
      </c>
      <c r="O73" s="342">
        <v>16.7376</v>
      </c>
      <c r="P73" s="7">
        <f t="shared" si="3"/>
        <v>72.8108</v>
      </c>
    </row>
    <row r="74" spans="1:16" ht="18.75">
      <c r="A74" s="47" t="s">
        <v>34</v>
      </c>
      <c r="B74" s="472"/>
      <c r="C74" s="50" t="s">
        <v>18</v>
      </c>
      <c r="D74" s="345">
        <v>5802.066</v>
      </c>
      <c r="E74" s="345">
        <v>4982.988</v>
      </c>
      <c r="F74" s="382"/>
      <c r="G74" s="345"/>
      <c r="H74" s="347"/>
      <c r="I74" s="345"/>
      <c r="J74" s="345">
        <v>305.907</v>
      </c>
      <c r="K74" s="345">
        <v>2935.568</v>
      </c>
      <c r="L74" s="345">
        <v>2998.337</v>
      </c>
      <c r="M74" s="346">
        <v>5191.023</v>
      </c>
      <c r="N74" s="346">
        <v>9089.9</v>
      </c>
      <c r="O74" s="345">
        <v>8529.872</v>
      </c>
      <c r="P74" s="8">
        <f t="shared" si="3"/>
        <v>39835.66099999999</v>
      </c>
    </row>
    <row r="75" spans="1:16" ht="18.75">
      <c r="A75" s="47" t="s">
        <v>0</v>
      </c>
      <c r="B75" s="471" t="s">
        <v>55</v>
      </c>
      <c r="C75" s="57" t="s">
        <v>16</v>
      </c>
      <c r="D75" s="342">
        <v>0.478</v>
      </c>
      <c r="E75" s="342">
        <v>2.462</v>
      </c>
      <c r="F75" s="381"/>
      <c r="G75" s="342"/>
      <c r="H75" s="344"/>
      <c r="I75" s="342"/>
      <c r="J75" s="342"/>
      <c r="K75" s="342"/>
      <c r="L75" s="342">
        <v>0.1222</v>
      </c>
      <c r="M75" s="343">
        <v>0.1298</v>
      </c>
      <c r="N75" s="343">
        <v>0.2648</v>
      </c>
      <c r="O75" s="342">
        <v>0.19</v>
      </c>
      <c r="P75" s="7">
        <f t="shared" si="3"/>
        <v>3.6468000000000003</v>
      </c>
    </row>
    <row r="76" spans="1:16" ht="18.75">
      <c r="A76" s="47" t="s">
        <v>0</v>
      </c>
      <c r="B76" s="472"/>
      <c r="C76" s="50" t="s">
        <v>18</v>
      </c>
      <c r="D76" s="345">
        <v>85.906</v>
      </c>
      <c r="E76" s="345">
        <v>321.989</v>
      </c>
      <c r="F76" s="382"/>
      <c r="G76" s="345"/>
      <c r="H76" s="347"/>
      <c r="I76" s="345"/>
      <c r="J76" s="345"/>
      <c r="K76" s="345"/>
      <c r="L76" s="345">
        <v>5.933</v>
      </c>
      <c r="M76" s="346">
        <v>6.41</v>
      </c>
      <c r="N76" s="346">
        <v>9.756</v>
      </c>
      <c r="O76" s="345">
        <v>9.635</v>
      </c>
      <c r="P76" s="8">
        <f t="shared" si="3"/>
        <v>439.629</v>
      </c>
    </row>
    <row r="77" spans="1:16" ht="18.75">
      <c r="A77" s="47" t="s">
        <v>56</v>
      </c>
      <c r="B77" s="49" t="s">
        <v>57</v>
      </c>
      <c r="C77" s="57" t="s">
        <v>16</v>
      </c>
      <c r="D77" s="342"/>
      <c r="E77" s="342"/>
      <c r="F77" s="381"/>
      <c r="G77" s="342"/>
      <c r="H77" s="344"/>
      <c r="I77" s="342"/>
      <c r="J77" s="342"/>
      <c r="K77" s="342"/>
      <c r="L77" s="342">
        <v>0</v>
      </c>
      <c r="M77" s="343"/>
      <c r="N77" s="343"/>
      <c r="O77" s="342"/>
      <c r="P77" s="7">
        <f t="shared" si="3"/>
        <v>0</v>
      </c>
    </row>
    <row r="78" spans="1:16" ht="18.75">
      <c r="A78" s="52"/>
      <c r="B78" s="50" t="s">
        <v>58</v>
      </c>
      <c r="C78" s="50" t="s">
        <v>18</v>
      </c>
      <c r="D78" s="345"/>
      <c r="E78" s="345"/>
      <c r="F78" s="382"/>
      <c r="G78" s="345"/>
      <c r="H78" s="347"/>
      <c r="I78" s="345"/>
      <c r="J78" s="345"/>
      <c r="K78" s="345"/>
      <c r="L78" s="345">
        <v>0</v>
      </c>
      <c r="M78" s="346"/>
      <c r="N78" s="346"/>
      <c r="O78" s="345"/>
      <c r="P78" s="8">
        <f t="shared" si="3"/>
        <v>0</v>
      </c>
    </row>
    <row r="79" spans="1:16" ht="18.75">
      <c r="A79" s="52"/>
      <c r="B79" s="471" t="s">
        <v>59</v>
      </c>
      <c r="C79" s="57" t="s">
        <v>16</v>
      </c>
      <c r="D79" s="342"/>
      <c r="E79" s="342">
        <v>0.132</v>
      </c>
      <c r="F79" s="381"/>
      <c r="G79" s="342"/>
      <c r="H79" s="344"/>
      <c r="I79" s="342"/>
      <c r="J79" s="342"/>
      <c r="K79" s="342"/>
      <c r="L79" s="342">
        <v>0</v>
      </c>
      <c r="M79" s="343">
        <v>0.004</v>
      </c>
      <c r="N79" s="343"/>
      <c r="O79" s="342"/>
      <c r="P79" s="7">
        <f aca="true" t="shared" si="4" ref="P79:P102">SUM(D79:O79)</f>
        <v>0.136</v>
      </c>
    </row>
    <row r="80" spans="1:16" ht="18.75">
      <c r="A80" s="47" t="s">
        <v>17</v>
      </c>
      <c r="B80" s="472"/>
      <c r="C80" s="50" t="s">
        <v>18</v>
      </c>
      <c r="D80" s="345"/>
      <c r="E80" s="383">
        <v>131.229</v>
      </c>
      <c r="F80" s="382"/>
      <c r="G80" s="345"/>
      <c r="H80" s="347"/>
      <c r="I80" s="345"/>
      <c r="J80" s="345"/>
      <c r="K80" s="345"/>
      <c r="L80" s="345">
        <v>0</v>
      </c>
      <c r="M80" s="346">
        <v>2.1</v>
      </c>
      <c r="N80" s="346"/>
      <c r="O80" s="345"/>
      <c r="P80" s="8">
        <f t="shared" si="4"/>
        <v>133.329</v>
      </c>
    </row>
    <row r="81" spans="1:16" ht="18.75">
      <c r="A81" s="52"/>
      <c r="B81" s="49" t="s">
        <v>20</v>
      </c>
      <c r="C81" s="57" t="s">
        <v>16</v>
      </c>
      <c r="D81" s="342">
        <v>56.691</v>
      </c>
      <c r="E81" s="342">
        <v>70.419</v>
      </c>
      <c r="F81" s="381"/>
      <c r="G81" s="342"/>
      <c r="H81" s="344"/>
      <c r="I81" s="342"/>
      <c r="J81" s="342">
        <v>0.3586</v>
      </c>
      <c r="K81" s="342">
        <v>0.3278</v>
      </c>
      <c r="L81" s="342">
        <v>51.5874</v>
      </c>
      <c r="M81" s="343">
        <v>70.9742</v>
      </c>
      <c r="N81" s="343">
        <v>95.9917</v>
      </c>
      <c r="O81" s="342">
        <v>67.877</v>
      </c>
      <c r="P81" s="7">
        <f t="shared" si="4"/>
        <v>414.2267</v>
      </c>
    </row>
    <row r="82" spans="1:16" ht="18.75">
      <c r="A82" s="52"/>
      <c r="B82" s="50" t="s">
        <v>60</v>
      </c>
      <c r="C82" s="50" t="s">
        <v>18</v>
      </c>
      <c r="D82" s="345">
        <v>29497.785</v>
      </c>
      <c r="E82" s="345">
        <v>35833.377</v>
      </c>
      <c r="F82" s="382"/>
      <c r="G82" s="345"/>
      <c r="H82" s="347"/>
      <c r="I82" s="345"/>
      <c r="J82" s="345">
        <v>275.06</v>
      </c>
      <c r="K82" s="345">
        <v>359.795</v>
      </c>
      <c r="L82" s="345">
        <v>20260.583</v>
      </c>
      <c r="M82" s="346">
        <v>24906.776</v>
      </c>
      <c r="N82" s="346">
        <v>28270.348</v>
      </c>
      <c r="O82" s="345">
        <v>27943.682</v>
      </c>
      <c r="P82" s="8">
        <f t="shared" si="4"/>
        <v>167347.406</v>
      </c>
    </row>
    <row r="83" spans="1:16" ht="18.75">
      <c r="A83" s="47" t="s">
        <v>23</v>
      </c>
      <c r="B83" s="469" t="s">
        <v>24</v>
      </c>
      <c r="C83" s="57" t="s">
        <v>16</v>
      </c>
      <c r="D83" s="292">
        <v>65.565</v>
      </c>
      <c r="E83" s="292">
        <v>79.19</v>
      </c>
      <c r="F83" s="293">
        <v>0</v>
      </c>
      <c r="G83" s="292">
        <v>0</v>
      </c>
      <c r="H83" s="254">
        <v>0</v>
      </c>
      <c r="I83" s="292">
        <v>0</v>
      </c>
      <c r="J83" s="292">
        <v>0.6442</v>
      </c>
      <c r="K83" s="292">
        <v>2.3002</v>
      </c>
      <c r="L83" s="292">
        <v>55.4318</v>
      </c>
      <c r="M83" s="295">
        <v>81.98179999999999</v>
      </c>
      <c r="N83" s="295">
        <v>120.9027</v>
      </c>
      <c r="O83" s="292">
        <v>84.8046</v>
      </c>
      <c r="P83" s="7">
        <f t="shared" si="4"/>
        <v>490.8203</v>
      </c>
    </row>
    <row r="84" spans="1:16" ht="18.75">
      <c r="A84" s="51"/>
      <c r="B84" s="470"/>
      <c r="C84" s="50" t="s">
        <v>18</v>
      </c>
      <c r="D84" s="287">
        <v>35385.757</v>
      </c>
      <c r="E84" s="287">
        <v>41269.583</v>
      </c>
      <c r="F84" s="288">
        <v>0</v>
      </c>
      <c r="G84" s="287">
        <v>0</v>
      </c>
      <c r="H84" s="351">
        <v>0</v>
      </c>
      <c r="I84" s="287">
        <v>0</v>
      </c>
      <c r="J84" s="287">
        <v>580.967</v>
      </c>
      <c r="K84" s="287">
        <v>3295.3630000000003</v>
      </c>
      <c r="L84" s="287">
        <v>23264.853</v>
      </c>
      <c r="M84" s="289">
        <v>30106.309</v>
      </c>
      <c r="N84" s="289">
        <v>37370.004</v>
      </c>
      <c r="O84" s="287">
        <v>36483.189</v>
      </c>
      <c r="P84" s="8">
        <f t="shared" si="4"/>
        <v>207756.02500000002</v>
      </c>
    </row>
    <row r="85" spans="1:16" ht="18.75">
      <c r="A85" s="465" t="s">
        <v>163</v>
      </c>
      <c r="B85" s="466"/>
      <c r="C85" s="57" t="s">
        <v>16</v>
      </c>
      <c r="D85" s="342">
        <v>8.992</v>
      </c>
      <c r="E85" s="342">
        <v>3.201</v>
      </c>
      <c r="F85" s="381"/>
      <c r="G85" s="342"/>
      <c r="H85" s="344"/>
      <c r="I85" s="342"/>
      <c r="J85" s="342">
        <v>0.1182</v>
      </c>
      <c r="K85" s="342">
        <v>0.3804</v>
      </c>
      <c r="L85" s="342">
        <v>5.6042</v>
      </c>
      <c r="M85" s="343">
        <v>17.0808</v>
      </c>
      <c r="N85" s="343">
        <v>30.624</v>
      </c>
      <c r="O85" s="342">
        <v>19.6516</v>
      </c>
      <c r="P85" s="7">
        <f t="shared" si="4"/>
        <v>85.6522</v>
      </c>
    </row>
    <row r="86" spans="1:16" ht="18.75">
      <c r="A86" s="467"/>
      <c r="B86" s="468"/>
      <c r="C86" s="50" t="s">
        <v>18</v>
      </c>
      <c r="D86" s="345">
        <v>2810.288</v>
      </c>
      <c r="E86" s="345">
        <v>985.101</v>
      </c>
      <c r="F86" s="382"/>
      <c r="G86" s="345"/>
      <c r="H86" s="347"/>
      <c r="I86" s="345"/>
      <c r="J86" s="345">
        <v>210.839</v>
      </c>
      <c r="K86" s="345">
        <v>329.538</v>
      </c>
      <c r="L86" s="345">
        <v>1724.275</v>
      </c>
      <c r="M86" s="346">
        <v>3618.165</v>
      </c>
      <c r="N86" s="346">
        <v>11900.21</v>
      </c>
      <c r="O86" s="345">
        <v>8717.464</v>
      </c>
      <c r="P86" s="8">
        <f t="shared" si="4"/>
        <v>30295.879999999997</v>
      </c>
    </row>
    <row r="87" spans="1:16" ht="18.75">
      <c r="A87" s="465" t="s">
        <v>61</v>
      </c>
      <c r="B87" s="466"/>
      <c r="C87" s="57" t="s">
        <v>16</v>
      </c>
      <c r="D87" s="342"/>
      <c r="E87" s="342">
        <v>18.029</v>
      </c>
      <c r="F87" s="381"/>
      <c r="G87" s="342"/>
      <c r="H87" s="344"/>
      <c r="I87" s="342"/>
      <c r="J87" s="342"/>
      <c r="K87" s="342"/>
      <c r="L87" s="342">
        <v>0</v>
      </c>
      <c r="M87" s="343"/>
      <c r="N87" s="343"/>
      <c r="O87" s="342"/>
      <c r="P87" s="7">
        <f t="shared" si="4"/>
        <v>18.029</v>
      </c>
    </row>
    <row r="88" spans="1:16" ht="18.75">
      <c r="A88" s="467"/>
      <c r="B88" s="468"/>
      <c r="C88" s="50" t="s">
        <v>18</v>
      </c>
      <c r="D88" s="345"/>
      <c r="E88" s="345">
        <v>1389.755</v>
      </c>
      <c r="F88" s="382"/>
      <c r="G88" s="345"/>
      <c r="H88" s="347"/>
      <c r="I88" s="345"/>
      <c r="J88" s="345"/>
      <c r="K88" s="345"/>
      <c r="L88" s="345">
        <v>0</v>
      </c>
      <c r="M88" s="346"/>
      <c r="N88" s="346"/>
      <c r="O88" s="345"/>
      <c r="P88" s="8">
        <f t="shared" si="4"/>
        <v>1389.755</v>
      </c>
    </row>
    <row r="89" spans="1:16" ht="18.75">
      <c r="A89" s="465" t="s">
        <v>164</v>
      </c>
      <c r="B89" s="466"/>
      <c r="C89" s="57" t="s">
        <v>16</v>
      </c>
      <c r="D89" s="342">
        <v>0.395</v>
      </c>
      <c r="E89" s="342">
        <v>0.377</v>
      </c>
      <c r="F89" s="381"/>
      <c r="G89" s="342"/>
      <c r="H89" s="344"/>
      <c r="I89" s="342"/>
      <c r="J89" s="342"/>
      <c r="K89" s="342">
        <v>0.0028</v>
      </c>
      <c r="L89" s="342">
        <v>0.0084</v>
      </c>
      <c r="M89" s="343">
        <v>0.0272</v>
      </c>
      <c r="N89" s="343">
        <v>0.0226</v>
      </c>
      <c r="O89" s="342">
        <v>0.009</v>
      </c>
      <c r="P89" s="7">
        <f t="shared" si="4"/>
        <v>0.842</v>
      </c>
    </row>
    <row r="90" spans="1:16" ht="18.75">
      <c r="A90" s="467"/>
      <c r="B90" s="468"/>
      <c r="C90" s="50" t="s">
        <v>18</v>
      </c>
      <c r="D90" s="345">
        <v>1004.777</v>
      </c>
      <c r="E90" s="345">
        <v>871.206</v>
      </c>
      <c r="F90" s="382"/>
      <c r="G90" s="345"/>
      <c r="H90" s="347"/>
      <c r="I90" s="345"/>
      <c r="J90" s="345"/>
      <c r="K90" s="345">
        <v>9.387</v>
      </c>
      <c r="L90" s="345">
        <v>16.674</v>
      </c>
      <c r="M90" s="346">
        <v>71.484</v>
      </c>
      <c r="N90" s="346">
        <v>47.103</v>
      </c>
      <c r="O90" s="345">
        <v>25.62</v>
      </c>
      <c r="P90" s="8">
        <f t="shared" si="4"/>
        <v>2046.251</v>
      </c>
    </row>
    <row r="91" spans="1:16" ht="18.75">
      <c r="A91" s="465" t="s">
        <v>165</v>
      </c>
      <c r="B91" s="466"/>
      <c r="C91" s="57" t="s">
        <v>16</v>
      </c>
      <c r="D91" s="342">
        <v>10.744</v>
      </c>
      <c r="E91" s="342">
        <v>26.184</v>
      </c>
      <c r="F91" s="381"/>
      <c r="G91" s="342"/>
      <c r="H91" s="344"/>
      <c r="I91" s="342"/>
      <c r="J91" s="342"/>
      <c r="K91" s="342"/>
      <c r="L91" s="342">
        <v>4.2412</v>
      </c>
      <c r="M91" s="343">
        <v>6.2818</v>
      </c>
      <c r="N91" s="343">
        <v>12.7942</v>
      </c>
      <c r="O91" s="342">
        <v>8.1366</v>
      </c>
      <c r="P91" s="7">
        <f t="shared" si="4"/>
        <v>68.3818</v>
      </c>
    </row>
    <row r="92" spans="1:16" ht="18.75">
      <c r="A92" s="467"/>
      <c r="B92" s="468"/>
      <c r="C92" s="50" t="s">
        <v>18</v>
      </c>
      <c r="D92" s="345">
        <v>29001.63</v>
      </c>
      <c r="E92" s="345">
        <v>62279.366</v>
      </c>
      <c r="F92" s="382"/>
      <c r="G92" s="345"/>
      <c r="H92" s="347"/>
      <c r="I92" s="345"/>
      <c r="J92" s="345"/>
      <c r="K92" s="345"/>
      <c r="L92" s="345">
        <v>5184.764</v>
      </c>
      <c r="M92" s="346">
        <v>8448.7</v>
      </c>
      <c r="N92" s="346">
        <v>16451.509</v>
      </c>
      <c r="O92" s="345">
        <v>15454.685</v>
      </c>
      <c r="P92" s="8">
        <f t="shared" si="4"/>
        <v>136820.65399999998</v>
      </c>
    </row>
    <row r="93" spans="1:16" ht="18.75">
      <c r="A93" s="465" t="s">
        <v>63</v>
      </c>
      <c r="B93" s="466"/>
      <c r="C93" s="57" t="s">
        <v>16</v>
      </c>
      <c r="D93" s="342">
        <v>0.002</v>
      </c>
      <c r="E93" s="384">
        <v>0.001</v>
      </c>
      <c r="F93" s="381"/>
      <c r="G93" s="342"/>
      <c r="H93" s="344"/>
      <c r="I93" s="342"/>
      <c r="J93" s="342"/>
      <c r="K93" s="342"/>
      <c r="L93" s="342">
        <v>0.0012</v>
      </c>
      <c r="M93" s="343">
        <v>0.0006</v>
      </c>
      <c r="N93" s="343">
        <v>0.0006</v>
      </c>
      <c r="O93" s="342">
        <v>0.0006</v>
      </c>
      <c r="P93" s="7">
        <f t="shared" si="4"/>
        <v>0.005999999999999999</v>
      </c>
    </row>
    <row r="94" spans="1:16" ht="18.75">
      <c r="A94" s="467"/>
      <c r="B94" s="468"/>
      <c r="C94" s="50" t="s">
        <v>18</v>
      </c>
      <c r="D94" s="345">
        <v>2.079</v>
      </c>
      <c r="E94" s="345">
        <v>1.995</v>
      </c>
      <c r="F94" s="382"/>
      <c r="G94" s="345"/>
      <c r="H94" s="347"/>
      <c r="I94" s="345"/>
      <c r="J94" s="345"/>
      <c r="K94" s="345"/>
      <c r="L94" s="345">
        <v>1.386</v>
      </c>
      <c r="M94" s="346">
        <v>0.945</v>
      </c>
      <c r="N94" s="346">
        <v>0.63</v>
      </c>
      <c r="O94" s="345">
        <v>0.504</v>
      </c>
      <c r="P94" s="8">
        <f t="shared" si="4"/>
        <v>7.539</v>
      </c>
    </row>
    <row r="95" spans="1:16" ht="18.75">
      <c r="A95" s="465" t="s">
        <v>175</v>
      </c>
      <c r="B95" s="466"/>
      <c r="C95" s="57" t="s">
        <v>16</v>
      </c>
      <c r="D95" s="342">
        <v>2.196</v>
      </c>
      <c r="E95" s="342">
        <v>4.729</v>
      </c>
      <c r="F95" s="381"/>
      <c r="G95" s="342"/>
      <c r="H95" s="344"/>
      <c r="I95" s="342"/>
      <c r="J95" s="342">
        <v>0.9264</v>
      </c>
      <c r="K95" s="342">
        <v>1.2972</v>
      </c>
      <c r="L95" s="342">
        <v>3.027</v>
      </c>
      <c r="M95" s="343">
        <v>3.4786</v>
      </c>
      <c r="N95" s="343">
        <v>4.9798</v>
      </c>
      <c r="O95" s="342">
        <v>1.174</v>
      </c>
      <c r="P95" s="7">
        <f t="shared" si="4"/>
        <v>21.808</v>
      </c>
    </row>
    <row r="96" spans="1:16" ht="18.75">
      <c r="A96" s="467"/>
      <c r="B96" s="468"/>
      <c r="C96" s="50" t="s">
        <v>18</v>
      </c>
      <c r="D96" s="345">
        <v>723.377</v>
      </c>
      <c r="E96" s="345">
        <v>2079.604</v>
      </c>
      <c r="F96" s="382"/>
      <c r="G96" s="345"/>
      <c r="H96" s="347"/>
      <c r="I96" s="345"/>
      <c r="J96" s="345">
        <v>1480.199</v>
      </c>
      <c r="K96" s="345">
        <v>2480.577</v>
      </c>
      <c r="L96" s="345">
        <v>3869.301</v>
      </c>
      <c r="M96" s="346">
        <v>2846.863</v>
      </c>
      <c r="N96" s="346">
        <v>1976.295</v>
      </c>
      <c r="O96" s="345">
        <v>421.664</v>
      </c>
      <c r="P96" s="8">
        <f t="shared" si="4"/>
        <v>15877.880000000001</v>
      </c>
    </row>
    <row r="97" spans="1:16" ht="18.75">
      <c r="A97" s="465" t="s">
        <v>64</v>
      </c>
      <c r="B97" s="466"/>
      <c r="C97" s="57" t="s">
        <v>16</v>
      </c>
      <c r="D97" s="342">
        <v>180.7</v>
      </c>
      <c r="E97" s="342">
        <v>203.465</v>
      </c>
      <c r="F97" s="381"/>
      <c r="G97" s="342"/>
      <c r="H97" s="344"/>
      <c r="I97" s="342"/>
      <c r="J97" s="342">
        <v>3.6798</v>
      </c>
      <c r="K97" s="342">
        <v>18.0394</v>
      </c>
      <c r="L97" s="342">
        <v>202.4521</v>
      </c>
      <c r="M97" s="343">
        <v>393.6075</v>
      </c>
      <c r="N97" s="343">
        <v>725.6641</v>
      </c>
      <c r="O97" s="342">
        <v>248.443</v>
      </c>
      <c r="P97" s="7">
        <f t="shared" si="4"/>
        <v>1976.0509</v>
      </c>
    </row>
    <row r="98" spans="1:16" ht="18.75">
      <c r="A98" s="467"/>
      <c r="B98" s="468"/>
      <c r="C98" s="50" t="s">
        <v>18</v>
      </c>
      <c r="D98" s="345">
        <v>46553.415</v>
      </c>
      <c r="E98" s="345">
        <v>57999.284</v>
      </c>
      <c r="F98" s="382"/>
      <c r="G98" s="345"/>
      <c r="H98" s="347"/>
      <c r="I98" s="345"/>
      <c r="J98" s="345">
        <v>1489.589</v>
      </c>
      <c r="K98" s="345">
        <v>5277.021</v>
      </c>
      <c r="L98" s="345">
        <v>19144.01</v>
      </c>
      <c r="M98" s="346">
        <v>46647.248</v>
      </c>
      <c r="N98" s="346">
        <v>71493.943</v>
      </c>
      <c r="O98" s="345">
        <v>40552.525</v>
      </c>
      <c r="P98" s="8">
        <f t="shared" si="4"/>
        <v>289157.035</v>
      </c>
    </row>
    <row r="99" spans="1:16" ht="18.75">
      <c r="A99" s="473" t="s">
        <v>65</v>
      </c>
      <c r="B99" s="474"/>
      <c r="C99" s="57" t="s">
        <v>16</v>
      </c>
      <c r="D99" s="284">
        <v>3176.098</v>
      </c>
      <c r="E99" s="284">
        <v>3935.0340000000006</v>
      </c>
      <c r="F99" s="385">
        <v>0</v>
      </c>
      <c r="G99" s="348">
        <v>0</v>
      </c>
      <c r="H99" s="350">
        <v>0</v>
      </c>
      <c r="I99" s="284">
        <v>0</v>
      </c>
      <c r="J99" s="284">
        <v>32.6848</v>
      </c>
      <c r="K99" s="284">
        <v>554.1805999999999</v>
      </c>
      <c r="L99" s="284">
        <v>2601.1061000000004</v>
      </c>
      <c r="M99" s="286">
        <v>3540.7541000000006</v>
      </c>
      <c r="N99" s="286">
        <v>2774.8022</v>
      </c>
      <c r="O99" s="284">
        <v>2517.9594</v>
      </c>
      <c r="P99" s="7">
        <f t="shared" si="4"/>
        <v>19132.6192</v>
      </c>
    </row>
    <row r="100" spans="1:16" ht="18.75">
      <c r="A100" s="475"/>
      <c r="B100" s="476"/>
      <c r="C100" s="50" t="s">
        <v>18</v>
      </c>
      <c r="D100" s="287">
        <v>409081.156</v>
      </c>
      <c r="E100" s="287">
        <v>422675.496</v>
      </c>
      <c r="F100" s="386">
        <v>0</v>
      </c>
      <c r="G100" s="287">
        <v>0</v>
      </c>
      <c r="H100" s="351">
        <v>0</v>
      </c>
      <c r="I100" s="287">
        <v>0</v>
      </c>
      <c r="J100" s="287">
        <v>22361.972999999994</v>
      </c>
      <c r="K100" s="287">
        <v>96656.05999999998</v>
      </c>
      <c r="L100" s="287">
        <v>335544.61600000004</v>
      </c>
      <c r="M100" s="289">
        <v>555607.351</v>
      </c>
      <c r="N100" s="298">
        <v>447828.5220000001</v>
      </c>
      <c r="O100" s="287">
        <v>242938.531</v>
      </c>
      <c r="P100" s="8">
        <f t="shared" si="4"/>
        <v>2532693.705</v>
      </c>
    </row>
    <row r="101" spans="1:16" ht="18.75">
      <c r="A101" s="47" t="s">
        <v>0</v>
      </c>
      <c r="B101" s="471" t="s">
        <v>176</v>
      </c>
      <c r="C101" s="57" t="s">
        <v>16</v>
      </c>
      <c r="D101" s="342">
        <v>0.308</v>
      </c>
      <c r="E101" s="342">
        <v>0.062</v>
      </c>
      <c r="F101" s="381"/>
      <c r="G101" s="342"/>
      <c r="H101" s="344"/>
      <c r="I101" s="342"/>
      <c r="J101" s="342"/>
      <c r="K101" s="342"/>
      <c r="L101" s="342">
        <v>0.3547</v>
      </c>
      <c r="M101" s="343">
        <v>0.559</v>
      </c>
      <c r="N101" s="343">
        <v>0.3855</v>
      </c>
      <c r="O101" s="342">
        <v>0.577</v>
      </c>
      <c r="P101" s="7">
        <f t="shared" si="4"/>
        <v>2.2462</v>
      </c>
    </row>
    <row r="102" spans="1:16" ht="18.75">
      <c r="A102" s="47" t="s">
        <v>0</v>
      </c>
      <c r="B102" s="472"/>
      <c r="C102" s="50" t="s">
        <v>18</v>
      </c>
      <c r="D102" s="345">
        <v>1176.303</v>
      </c>
      <c r="E102" s="345">
        <v>106.944</v>
      </c>
      <c r="F102" s="382"/>
      <c r="G102" s="345"/>
      <c r="H102" s="347"/>
      <c r="I102" s="345"/>
      <c r="J102" s="345"/>
      <c r="K102" s="345"/>
      <c r="L102" s="345">
        <v>907.974</v>
      </c>
      <c r="M102" s="346">
        <v>1264.836</v>
      </c>
      <c r="N102" s="346">
        <v>2077.271</v>
      </c>
      <c r="O102" s="345">
        <v>3172.949</v>
      </c>
      <c r="P102" s="8">
        <f t="shared" si="4"/>
        <v>8706.277</v>
      </c>
    </row>
    <row r="103" spans="1:16" ht="18.75">
      <c r="A103" s="47" t="s">
        <v>66</v>
      </c>
      <c r="B103" s="471" t="s">
        <v>196</v>
      </c>
      <c r="C103" s="57" t="s">
        <v>16</v>
      </c>
      <c r="D103" s="342">
        <v>29.407</v>
      </c>
      <c r="E103" s="342">
        <v>34.938</v>
      </c>
      <c r="F103" s="381"/>
      <c r="G103" s="342"/>
      <c r="H103" s="344"/>
      <c r="I103" s="342"/>
      <c r="J103" s="342">
        <v>1.1318</v>
      </c>
      <c r="K103" s="342">
        <v>0.527</v>
      </c>
      <c r="L103" s="342">
        <v>113.9748</v>
      </c>
      <c r="M103" s="343">
        <v>82.4368</v>
      </c>
      <c r="N103" s="343">
        <v>49.7678</v>
      </c>
      <c r="O103" s="342">
        <v>40.4706</v>
      </c>
      <c r="P103" s="7">
        <f aca="true" t="shared" si="5" ref="P103:P110">SUM(D103:O103)</f>
        <v>352.6538</v>
      </c>
    </row>
    <row r="104" spans="1:16" ht="18.75">
      <c r="A104" s="47" t="s">
        <v>0</v>
      </c>
      <c r="B104" s="472"/>
      <c r="C104" s="50" t="s">
        <v>18</v>
      </c>
      <c r="D104" s="345">
        <v>7648.046</v>
      </c>
      <c r="E104" s="345">
        <v>8893.918</v>
      </c>
      <c r="F104" s="382"/>
      <c r="G104" s="345"/>
      <c r="H104" s="347"/>
      <c r="I104" s="345"/>
      <c r="J104" s="345">
        <v>625.174</v>
      </c>
      <c r="K104" s="345">
        <v>283.169</v>
      </c>
      <c r="L104" s="345">
        <v>34344.272</v>
      </c>
      <c r="M104" s="346">
        <v>24162.292</v>
      </c>
      <c r="N104" s="346">
        <v>15827.253</v>
      </c>
      <c r="O104" s="345">
        <v>18476.393</v>
      </c>
      <c r="P104" s="8">
        <f t="shared" si="5"/>
        <v>110260.51699999999</v>
      </c>
    </row>
    <row r="105" spans="1:16" ht="18.75">
      <c r="A105" s="47" t="s">
        <v>0</v>
      </c>
      <c r="B105" s="471" t="s">
        <v>197</v>
      </c>
      <c r="C105" s="57" t="s">
        <v>16</v>
      </c>
      <c r="D105" s="342">
        <v>1442.2</v>
      </c>
      <c r="E105" s="342">
        <v>538.247</v>
      </c>
      <c r="F105" s="381"/>
      <c r="G105" s="342"/>
      <c r="H105" s="344"/>
      <c r="I105" s="342"/>
      <c r="J105" s="342">
        <v>14.9726</v>
      </c>
      <c r="K105" s="342">
        <v>72.6498</v>
      </c>
      <c r="L105" s="342">
        <v>1090.3925</v>
      </c>
      <c r="M105" s="343">
        <v>1550.2156</v>
      </c>
      <c r="N105" s="343">
        <v>981.3039</v>
      </c>
      <c r="O105" s="342">
        <v>1363.2653</v>
      </c>
      <c r="P105" s="7">
        <f t="shared" si="5"/>
        <v>7053.2467</v>
      </c>
    </row>
    <row r="106" spans="1:16" ht="18.75">
      <c r="A106" s="52"/>
      <c r="B106" s="472"/>
      <c r="C106" s="50" t="s">
        <v>18</v>
      </c>
      <c r="D106" s="345">
        <v>336712.372</v>
      </c>
      <c r="E106" s="345">
        <v>143913.289</v>
      </c>
      <c r="F106" s="382"/>
      <c r="G106" s="345"/>
      <c r="H106" s="347"/>
      <c r="I106" s="345"/>
      <c r="J106" s="345">
        <v>4929.733</v>
      </c>
      <c r="K106" s="345">
        <v>26879.087</v>
      </c>
      <c r="L106" s="345">
        <v>138257.195</v>
      </c>
      <c r="M106" s="346">
        <v>220339.566</v>
      </c>
      <c r="N106" s="346">
        <v>155812.671</v>
      </c>
      <c r="O106" s="345">
        <v>269824.701</v>
      </c>
      <c r="P106" s="8">
        <f t="shared" si="5"/>
        <v>1296668.614</v>
      </c>
    </row>
    <row r="107" spans="1:16" ht="18.75">
      <c r="A107" s="47" t="s">
        <v>67</v>
      </c>
      <c r="B107" s="471" t="s">
        <v>198</v>
      </c>
      <c r="C107" s="57" t="s">
        <v>16</v>
      </c>
      <c r="D107" s="342">
        <v>1.2</v>
      </c>
      <c r="E107" s="342">
        <v>0.642</v>
      </c>
      <c r="F107" s="381"/>
      <c r="G107" s="342"/>
      <c r="H107" s="344"/>
      <c r="I107" s="342"/>
      <c r="J107" s="342"/>
      <c r="K107" s="342">
        <v>0.0018</v>
      </c>
      <c r="L107" s="342">
        <v>0.157</v>
      </c>
      <c r="M107" s="343">
        <v>0.6638</v>
      </c>
      <c r="N107" s="343">
        <v>1.7387</v>
      </c>
      <c r="O107" s="342">
        <v>0.8281</v>
      </c>
      <c r="P107" s="7">
        <f t="shared" si="5"/>
        <v>5.2314</v>
      </c>
    </row>
    <row r="108" spans="1:16" ht="18.75">
      <c r="A108" s="52"/>
      <c r="B108" s="472"/>
      <c r="C108" s="50" t="s">
        <v>18</v>
      </c>
      <c r="D108" s="345">
        <v>2633.617</v>
      </c>
      <c r="E108" s="345">
        <v>3079.209</v>
      </c>
      <c r="F108" s="382"/>
      <c r="G108" s="345"/>
      <c r="H108" s="347"/>
      <c r="I108" s="345"/>
      <c r="J108" s="345"/>
      <c r="K108" s="345">
        <v>6.615</v>
      </c>
      <c r="L108" s="345">
        <v>541.496</v>
      </c>
      <c r="M108" s="346">
        <v>1299.155</v>
      </c>
      <c r="N108" s="346">
        <v>4330.644</v>
      </c>
      <c r="O108" s="345">
        <v>2031.573</v>
      </c>
      <c r="P108" s="8">
        <f t="shared" si="5"/>
        <v>13922.309000000001</v>
      </c>
    </row>
    <row r="109" spans="1:16" ht="18.75">
      <c r="A109" s="52"/>
      <c r="B109" s="471" t="s">
        <v>200</v>
      </c>
      <c r="C109" s="57" t="s">
        <v>16</v>
      </c>
      <c r="D109" s="342">
        <v>6.324</v>
      </c>
      <c r="E109" s="384">
        <v>6.267</v>
      </c>
      <c r="F109" s="381"/>
      <c r="G109" s="342"/>
      <c r="H109" s="344"/>
      <c r="I109" s="342"/>
      <c r="J109" s="342"/>
      <c r="K109" s="342">
        <v>0.47</v>
      </c>
      <c r="L109" s="342">
        <v>8.699</v>
      </c>
      <c r="M109" s="343">
        <v>12.4352</v>
      </c>
      <c r="N109" s="343">
        <v>3.1454</v>
      </c>
      <c r="O109" s="342">
        <v>0.9846</v>
      </c>
      <c r="P109" s="7">
        <f t="shared" si="5"/>
        <v>38.3252</v>
      </c>
    </row>
    <row r="110" spans="1:16" ht="18.75">
      <c r="A110" s="52"/>
      <c r="B110" s="472"/>
      <c r="C110" s="50" t="s">
        <v>18</v>
      </c>
      <c r="D110" s="345">
        <v>4780.745</v>
      </c>
      <c r="E110" s="345">
        <v>5669.097</v>
      </c>
      <c r="F110" s="382"/>
      <c r="G110" s="345"/>
      <c r="H110" s="347"/>
      <c r="I110" s="345"/>
      <c r="J110" s="345"/>
      <c r="K110" s="345">
        <v>163.485</v>
      </c>
      <c r="L110" s="345">
        <v>2548.447</v>
      </c>
      <c r="M110" s="346">
        <v>6934.492</v>
      </c>
      <c r="N110" s="346">
        <v>2555.595</v>
      </c>
      <c r="O110" s="345">
        <v>956.162</v>
      </c>
      <c r="P110" s="8">
        <f t="shared" si="5"/>
        <v>23608.023000000005</v>
      </c>
    </row>
    <row r="111" spans="1:16" ht="18.75">
      <c r="A111" s="47" t="s">
        <v>68</v>
      </c>
      <c r="B111" s="471" t="s">
        <v>191</v>
      </c>
      <c r="C111" s="57" t="s">
        <v>16</v>
      </c>
      <c r="D111" s="342"/>
      <c r="E111" s="342"/>
      <c r="F111" s="381"/>
      <c r="G111" s="342"/>
      <c r="H111" s="344"/>
      <c r="I111" s="342"/>
      <c r="J111" s="342"/>
      <c r="K111" s="342"/>
      <c r="L111" s="342">
        <v>0</v>
      </c>
      <c r="M111" s="343"/>
      <c r="N111" s="343"/>
      <c r="O111" s="342"/>
      <c r="P111" s="7">
        <f>SUM(D111:O111)</f>
        <v>0</v>
      </c>
    </row>
    <row r="112" spans="1:16" ht="18.75">
      <c r="A112" s="52"/>
      <c r="B112" s="472"/>
      <c r="C112" s="50" t="s">
        <v>18</v>
      </c>
      <c r="D112" s="345"/>
      <c r="E112" s="345"/>
      <c r="F112" s="382"/>
      <c r="G112" s="345"/>
      <c r="H112" s="347"/>
      <c r="I112" s="345"/>
      <c r="J112" s="345"/>
      <c r="K112" s="345"/>
      <c r="L112" s="345">
        <v>0</v>
      </c>
      <c r="M112" s="346"/>
      <c r="N112" s="346"/>
      <c r="O112" s="345"/>
      <c r="P112" s="8">
        <f>SUM(D112:O112)</f>
        <v>0</v>
      </c>
    </row>
    <row r="113" spans="1:16" ht="18.75">
      <c r="A113" s="52"/>
      <c r="B113" s="471" t="s">
        <v>192</v>
      </c>
      <c r="C113" s="57" t="s">
        <v>16</v>
      </c>
      <c r="D113" s="342">
        <v>13.489</v>
      </c>
      <c r="E113" s="342">
        <v>11.293</v>
      </c>
      <c r="F113" s="381"/>
      <c r="G113" s="342"/>
      <c r="H113" s="344"/>
      <c r="I113" s="342"/>
      <c r="J113" s="342"/>
      <c r="K113" s="342"/>
      <c r="L113" s="342">
        <v>0</v>
      </c>
      <c r="M113" s="343"/>
      <c r="N113" s="343">
        <v>1.4262</v>
      </c>
      <c r="O113" s="342">
        <v>6.6375</v>
      </c>
      <c r="P113" s="7">
        <f aca="true" t="shared" si="6" ref="P113:P130">SUM(D113:O113)</f>
        <v>32.8457</v>
      </c>
    </row>
    <row r="114" spans="1:16" ht="18.75">
      <c r="A114" s="52"/>
      <c r="B114" s="472"/>
      <c r="C114" s="50" t="s">
        <v>18</v>
      </c>
      <c r="D114" s="345">
        <v>38604.166</v>
      </c>
      <c r="E114" s="345">
        <v>31852.259</v>
      </c>
      <c r="F114" s="382"/>
      <c r="G114" s="345"/>
      <c r="H114" s="347"/>
      <c r="I114" s="345"/>
      <c r="J114" s="345"/>
      <c r="K114" s="345"/>
      <c r="L114" s="345">
        <v>0</v>
      </c>
      <c r="M114" s="346"/>
      <c r="N114" s="346">
        <v>3176.107</v>
      </c>
      <c r="O114" s="345">
        <v>13605.97</v>
      </c>
      <c r="P114" s="8">
        <f t="shared" si="6"/>
        <v>87238.502</v>
      </c>
    </row>
    <row r="115" spans="1:16" ht="18.75">
      <c r="A115" s="47" t="s">
        <v>70</v>
      </c>
      <c r="B115" s="471" t="s">
        <v>201</v>
      </c>
      <c r="C115" s="57" t="s">
        <v>16</v>
      </c>
      <c r="D115" s="342">
        <v>4.115</v>
      </c>
      <c r="E115" s="342">
        <v>2.474</v>
      </c>
      <c r="F115" s="381"/>
      <c r="G115" s="342"/>
      <c r="H115" s="344"/>
      <c r="I115" s="342"/>
      <c r="J115" s="342"/>
      <c r="K115" s="342"/>
      <c r="L115" s="342">
        <v>0</v>
      </c>
      <c r="M115" s="343">
        <v>0</v>
      </c>
      <c r="N115" s="343">
        <v>3.1472</v>
      </c>
      <c r="O115" s="342">
        <v>3.7913</v>
      </c>
      <c r="P115" s="7">
        <f t="shared" si="6"/>
        <v>13.5275</v>
      </c>
    </row>
    <row r="116" spans="1:16" ht="18.75">
      <c r="A116" s="52"/>
      <c r="B116" s="472"/>
      <c r="C116" s="50" t="s">
        <v>18</v>
      </c>
      <c r="D116" s="345">
        <v>3767.516</v>
      </c>
      <c r="E116" s="345">
        <v>2284.28</v>
      </c>
      <c r="F116" s="382"/>
      <c r="G116" s="345"/>
      <c r="H116" s="347"/>
      <c r="I116" s="345"/>
      <c r="J116" s="345"/>
      <c r="K116" s="345"/>
      <c r="L116" s="345">
        <v>0</v>
      </c>
      <c r="M116" s="346">
        <v>0</v>
      </c>
      <c r="N116" s="346">
        <v>3815.649</v>
      </c>
      <c r="O116" s="345">
        <v>5034.125</v>
      </c>
      <c r="P116" s="8">
        <f t="shared" si="6"/>
        <v>14901.57</v>
      </c>
    </row>
    <row r="117" spans="1:16" ht="18.75">
      <c r="A117" s="52"/>
      <c r="B117" s="471" t="s">
        <v>72</v>
      </c>
      <c r="C117" s="57" t="s">
        <v>16</v>
      </c>
      <c r="D117" s="342">
        <v>8.425</v>
      </c>
      <c r="E117" s="342">
        <v>7.648</v>
      </c>
      <c r="F117" s="381"/>
      <c r="G117" s="342"/>
      <c r="H117" s="344"/>
      <c r="I117" s="342"/>
      <c r="J117" s="342"/>
      <c r="K117" s="342"/>
      <c r="L117" s="342">
        <v>0.135</v>
      </c>
      <c r="M117" s="343">
        <v>0.6371</v>
      </c>
      <c r="N117" s="343">
        <v>0.58</v>
      </c>
      <c r="O117" s="342">
        <v>1.0903</v>
      </c>
      <c r="P117" s="7">
        <f t="shared" si="6"/>
        <v>18.5154</v>
      </c>
    </row>
    <row r="118" spans="1:16" ht="18.75">
      <c r="A118" s="52"/>
      <c r="B118" s="472"/>
      <c r="C118" s="50" t="s">
        <v>18</v>
      </c>
      <c r="D118" s="345">
        <v>4421.782</v>
      </c>
      <c r="E118" s="345">
        <v>4483.609</v>
      </c>
      <c r="F118" s="382"/>
      <c r="G118" s="345"/>
      <c r="H118" s="347"/>
      <c r="I118" s="345"/>
      <c r="J118" s="345"/>
      <c r="K118" s="345"/>
      <c r="L118" s="345">
        <v>113.664</v>
      </c>
      <c r="M118" s="346">
        <v>484.59</v>
      </c>
      <c r="N118" s="346">
        <v>393.239</v>
      </c>
      <c r="O118" s="345">
        <v>841.459</v>
      </c>
      <c r="P118" s="8">
        <f t="shared" si="6"/>
        <v>10738.343</v>
      </c>
    </row>
    <row r="119" spans="1:16" ht="18.75">
      <c r="A119" s="47" t="s">
        <v>23</v>
      </c>
      <c r="B119" s="471" t="s">
        <v>184</v>
      </c>
      <c r="C119" s="57" t="s">
        <v>16</v>
      </c>
      <c r="D119" s="342">
        <v>4.879</v>
      </c>
      <c r="E119" s="342">
        <v>5.608</v>
      </c>
      <c r="F119" s="381"/>
      <c r="G119" s="342"/>
      <c r="H119" s="344"/>
      <c r="I119" s="342"/>
      <c r="J119" s="342">
        <v>0.0802</v>
      </c>
      <c r="K119" s="342">
        <v>0.0412</v>
      </c>
      <c r="L119" s="342">
        <v>0.1306</v>
      </c>
      <c r="M119" s="343">
        <v>0.463</v>
      </c>
      <c r="N119" s="343">
        <v>1.3851</v>
      </c>
      <c r="O119" s="342">
        <v>1.5386</v>
      </c>
      <c r="P119" s="7">
        <f t="shared" si="6"/>
        <v>14.125699999999997</v>
      </c>
    </row>
    <row r="120" spans="1:16" ht="18.75">
      <c r="A120" s="52"/>
      <c r="B120" s="472"/>
      <c r="C120" s="50" t="s">
        <v>18</v>
      </c>
      <c r="D120" s="345">
        <v>10988.768</v>
      </c>
      <c r="E120" s="345">
        <v>8990.883</v>
      </c>
      <c r="F120" s="382"/>
      <c r="G120" s="345"/>
      <c r="H120" s="347"/>
      <c r="I120" s="345"/>
      <c r="J120" s="345">
        <v>602.595</v>
      </c>
      <c r="K120" s="345">
        <v>129.864</v>
      </c>
      <c r="L120" s="345">
        <v>50.003</v>
      </c>
      <c r="M120" s="346">
        <v>180.458</v>
      </c>
      <c r="N120" s="346">
        <v>7059.308</v>
      </c>
      <c r="O120" s="345">
        <v>8731.885</v>
      </c>
      <c r="P120" s="8">
        <f t="shared" si="6"/>
        <v>36733.764</v>
      </c>
    </row>
    <row r="121" spans="1:16" ht="18.75">
      <c r="A121" s="52"/>
      <c r="B121" s="49" t="s">
        <v>20</v>
      </c>
      <c r="C121" s="57" t="s">
        <v>16</v>
      </c>
      <c r="D121" s="342">
        <v>0.366</v>
      </c>
      <c r="E121" s="342">
        <v>0.214</v>
      </c>
      <c r="F121" s="381"/>
      <c r="G121" s="342"/>
      <c r="H121" s="344"/>
      <c r="I121" s="342"/>
      <c r="J121" s="342">
        <v>0.0316</v>
      </c>
      <c r="K121" s="342">
        <v>0.1032</v>
      </c>
      <c r="L121" s="342">
        <v>0.066</v>
      </c>
      <c r="M121" s="343">
        <v>0.105</v>
      </c>
      <c r="N121" s="343">
        <v>0.1238</v>
      </c>
      <c r="O121" s="342">
        <v>0.0689</v>
      </c>
      <c r="P121" s="7">
        <f t="shared" si="6"/>
        <v>1.0784999999999998</v>
      </c>
    </row>
    <row r="122" spans="1:16" ht="18.75">
      <c r="A122" s="52"/>
      <c r="B122" s="50" t="s">
        <v>73</v>
      </c>
      <c r="C122" s="50" t="s">
        <v>18</v>
      </c>
      <c r="D122" s="345">
        <v>1652.955</v>
      </c>
      <c r="E122" s="345">
        <v>1275.537</v>
      </c>
      <c r="F122" s="382"/>
      <c r="G122" s="345"/>
      <c r="H122" s="347"/>
      <c r="I122" s="345"/>
      <c r="J122" s="345">
        <v>419.79</v>
      </c>
      <c r="K122" s="345">
        <v>1603.875</v>
      </c>
      <c r="L122" s="345">
        <v>1208.55</v>
      </c>
      <c r="M122" s="346">
        <v>856.275</v>
      </c>
      <c r="N122" s="346">
        <v>856.8</v>
      </c>
      <c r="O122" s="345">
        <v>1225.194</v>
      </c>
      <c r="P122" s="8">
        <f t="shared" si="6"/>
        <v>9098.976</v>
      </c>
    </row>
    <row r="123" spans="1:16" ht="18.75">
      <c r="A123" s="52"/>
      <c r="B123" s="469" t="s">
        <v>158</v>
      </c>
      <c r="C123" s="57" t="s">
        <v>16</v>
      </c>
      <c r="D123" s="292">
        <v>1510.713</v>
      </c>
      <c r="E123" s="294">
        <v>607.3930000000001</v>
      </c>
      <c r="F123" s="293">
        <v>0</v>
      </c>
      <c r="G123" s="294">
        <v>0</v>
      </c>
      <c r="H123" s="254">
        <v>0</v>
      </c>
      <c r="I123" s="292">
        <v>0</v>
      </c>
      <c r="J123" s="292">
        <v>16.2162</v>
      </c>
      <c r="K123" s="292">
        <v>73.793</v>
      </c>
      <c r="L123" s="292">
        <v>1213.9096</v>
      </c>
      <c r="M123" s="295">
        <v>1647.5154999999997</v>
      </c>
      <c r="N123" s="295">
        <v>1043.0036000000005</v>
      </c>
      <c r="O123" s="292">
        <v>1419.2522000000004</v>
      </c>
      <c r="P123" s="7">
        <f t="shared" si="6"/>
        <v>7531.796100000001</v>
      </c>
    </row>
    <row r="124" spans="1:16" ht="18.75">
      <c r="A124" s="51"/>
      <c r="B124" s="470"/>
      <c r="C124" s="50" t="s">
        <v>18</v>
      </c>
      <c r="D124" s="296">
        <v>412386.26999999996</v>
      </c>
      <c r="E124" s="296">
        <v>210549.025</v>
      </c>
      <c r="F124" s="297">
        <v>0</v>
      </c>
      <c r="G124" s="296">
        <v>0</v>
      </c>
      <c r="H124" s="255">
        <v>0</v>
      </c>
      <c r="I124" s="296">
        <v>0</v>
      </c>
      <c r="J124" s="296">
        <v>6577.292</v>
      </c>
      <c r="K124" s="296">
        <v>29066.095000000005</v>
      </c>
      <c r="L124" s="296">
        <v>177971.601</v>
      </c>
      <c r="M124" s="298">
        <v>255521.664</v>
      </c>
      <c r="N124" s="298">
        <v>195904.53699999998</v>
      </c>
      <c r="O124" s="296">
        <v>323900.41099999996</v>
      </c>
      <c r="P124" s="8">
        <f t="shared" si="6"/>
        <v>1611876.895</v>
      </c>
    </row>
    <row r="125" spans="1:16" ht="18.75">
      <c r="A125" s="47" t="s">
        <v>0</v>
      </c>
      <c r="B125" s="471" t="s">
        <v>74</v>
      </c>
      <c r="C125" s="57" t="s">
        <v>16</v>
      </c>
      <c r="D125" s="342"/>
      <c r="E125" s="342"/>
      <c r="F125" s="381"/>
      <c r="G125" s="342"/>
      <c r="H125" s="344"/>
      <c r="I125" s="342"/>
      <c r="J125" s="342"/>
      <c r="K125" s="342"/>
      <c r="L125" s="342">
        <v>0</v>
      </c>
      <c r="M125" s="343"/>
      <c r="N125" s="343"/>
      <c r="O125" s="342"/>
      <c r="P125" s="7">
        <f t="shared" si="6"/>
        <v>0</v>
      </c>
    </row>
    <row r="126" spans="1:16" ht="18.75">
      <c r="A126" s="47" t="s">
        <v>0</v>
      </c>
      <c r="B126" s="472"/>
      <c r="C126" s="50" t="s">
        <v>18</v>
      </c>
      <c r="D126" s="345"/>
      <c r="E126" s="345"/>
      <c r="F126" s="382"/>
      <c r="G126" s="345"/>
      <c r="H126" s="347"/>
      <c r="I126" s="345"/>
      <c r="J126" s="345"/>
      <c r="K126" s="345"/>
      <c r="L126" s="345">
        <v>0</v>
      </c>
      <c r="M126" s="346"/>
      <c r="N126" s="346"/>
      <c r="O126" s="345"/>
      <c r="P126" s="8">
        <f t="shared" si="6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342"/>
      <c r="E127" s="342"/>
      <c r="F127" s="381"/>
      <c r="G127" s="342"/>
      <c r="H127" s="344"/>
      <c r="I127" s="342"/>
      <c r="J127" s="342"/>
      <c r="K127" s="342"/>
      <c r="L127" s="342">
        <v>0</v>
      </c>
      <c r="M127" s="343"/>
      <c r="N127" s="343"/>
      <c r="O127" s="342"/>
      <c r="P127" s="7">
        <f t="shared" si="6"/>
        <v>0</v>
      </c>
    </row>
    <row r="128" spans="1:16" ht="18.75">
      <c r="A128" s="52"/>
      <c r="B128" s="472"/>
      <c r="C128" s="50" t="s">
        <v>18</v>
      </c>
      <c r="D128" s="345"/>
      <c r="E128" s="345"/>
      <c r="F128" s="382"/>
      <c r="G128" s="345"/>
      <c r="H128" s="347"/>
      <c r="I128" s="345"/>
      <c r="J128" s="345"/>
      <c r="K128" s="345"/>
      <c r="L128" s="345">
        <v>0</v>
      </c>
      <c r="M128" s="346"/>
      <c r="N128" s="346"/>
      <c r="O128" s="345"/>
      <c r="P128" s="8">
        <f t="shared" si="6"/>
        <v>0</v>
      </c>
    </row>
    <row r="129" spans="1:16" ht="18.75">
      <c r="A129" s="47" t="s">
        <v>77</v>
      </c>
      <c r="B129" s="49" t="s">
        <v>20</v>
      </c>
      <c r="C129" s="49" t="s">
        <v>16</v>
      </c>
      <c r="D129" s="360">
        <v>6.756</v>
      </c>
      <c r="E129" s="360">
        <v>11.596</v>
      </c>
      <c r="F129" s="387"/>
      <c r="G129" s="360"/>
      <c r="H129" s="363"/>
      <c r="I129" s="360"/>
      <c r="J129" s="360"/>
      <c r="K129" s="360"/>
      <c r="L129" s="360">
        <v>0</v>
      </c>
      <c r="M129" s="361"/>
      <c r="N129" s="361">
        <v>0.03</v>
      </c>
      <c r="O129" s="360">
        <v>0.143</v>
      </c>
      <c r="P129" s="12">
        <f t="shared" si="6"/>
        <v>18.525000000000002</v>
      </c>
    </row>
    <row r="130" spans="1:16" ht="18.75">
      <c r="A130" s="52"/>
      <c r="B130" s="49" t="s">
        <v>78</v>
      </c>
      <c r="C130" s="57" t="s">
        <v>79</v>
      </c>
      <c r="D130" s="342"/>
      <c r="E130" s="342"/>
      <c r="F130" s="381"/>
      <c r="G130" s="342"/>
      <c r="H130" s="344"/>
      <c r="I130" s="342"/>
      <c r="J130" s="342"/>
      <c r="K130" s="342"/>
      <c r="L130" s="342">
        <v>0</v>
      </c>
      <c r="M130" s="343"/>
      <c r="N130" s="343"/>
      <c r="O130" s="342"/>
      <c r="P130" s="7">
        <f t="shared" si="6"/>
        <v>0</v>
      </c>
    </row>
    <row r="131" spans="1:16" ht="18.75">
      <c r="A131" s="47" t="s">
        <v>23</v>
      </c>
      <c r="B131" s="2"/>
      <c r="C131" s="50" t="s">
        <v>18</v>
      </c>
      <c r="D131" s="383">
        <v>3048.223</v>
      </c>
      <c r="E131" s="383">
        <v>5635.41</v>
      </c>
      <c r="F131" s="388"/>
      <c r="G131" s="345"/>
      <c r="H131" s="389"/>
      <c r="I131" s="383"/>
      <c r="J131" s="383"/>
      <c r="K131" s="383"/>
      <c r="L131" s="390">
        <v>0</v>
      </c>
      <c r="M131" s="391"/>
      <c r="N131" s="391">
        <v>5.04</v>
      </c>
      <c r="O131" s="383">
        <v>26.04</v>
      </c>
      <c r="P131" s="8">
        <f aca="true" t="shared" si="7" ref="P131:P137">SUM(D131:O131)</f>
        <v>8714.713000000002</v>
      </c>
    </row>
    <row r="132" spans="1:16" ht="18.75">
      <c r="A132" s="52"/>
      <c r="B132" s="58" t="s">
        <v>0</v>
      </c>
      <c r="C132" s="49" t="s">
        <v>16</v>
      </c>
      <c r="D132" s="364">
        <v>6.756</v>
      </c>
      <c r="E132" s="364">
        <v>11.596</v>
      </c>
      <c r="F132" s="392">
        <v>0</v>
      </c>
      <c r="G132" s="393">
        <v>0</v>
      </c>
      <c r="H132" s="366">
        <v>0</v>
      </c>
      <c r="I132" s="364">
        <v>0</v>
      </c>
      <c r="J132" s="364">
        <v>0</v>
      </c>
      <c r="K132" s="364">
        <v>0</v>
      </c>
      <c r="L132" s="394">
        <v>0</v>
      </c>
      <c r="M132" s="365">
        <v>0</v>
      </c>
      <c r="N132" s="365">
        <v>0.03</v>
      </c>
      <c r="O132" s="364">
        <v>0.143</v>
      </c>
      <c r="P132" s="12">
        <f t="shared" si="7"/>
        <v>18.525000000000002</v>
      </c>
    </row>
    <row r="133" spans="1:16" ht="18.75">
      <c r="A133" s="52"/>
      <c r="B133" s="59" t="s">
        <v>185</v>
      </c>
      <c r="C133" s="57" t="s">
        <v>79</v>
      </c>
      <c r="D133" s="284">
        <v>0</v>
      </c>
      <c r="E133" s="284">
        <v>0</v>
      </c>
      <c r="F133" s="285">
        <v>0</v>
      </c>
      <c r="G133" s="292">
        <v>0</v>
      </c>
      <c r="H133" s="254">
        <v>0</v>
      </c>
      <c r="I133" s="284">
        <v>0</v>
      </c>
      <c r="J133" s="284">
        <v>0</v>
      </c>
      <c r="K133" s="284">
        <v>0</v>
      </c>
      <c r="L133" s="284">
        <v>0</v>
      </c>
      <c r="M133" s="286">
        <v>0</v>
      </c>
      <c r="N133" s="286">
        <v>0</v>
      </c>
      <c r="O133" s="284">
        <v>0</v>
      </c>
      <c r="P133" s="7">
        <f t="shared" si="7"/>
        <v>0</v>
      </c>
    </row>
    <row r="134" spans="1:16" ht="18.75">
      <c r="A134" s="51"/>
      <c r="B134" s="2"/>
      <c r="C134" s="380" t="s">
        <v>18</v>
      </c>
      <c r="D134" s="287">
        <v>3048.223</v>
      </c>
      <c r="E134" s="287">
        <v>5635.41</v>
      </c>
      <c r="F134" s="395">
        <v>0</v>
      </c>
      <c r="G134" s="296">
        <v>0</v>
      </c>
      <c r="H134" s="255">
        <v>0</v>
      </c>
      <c r="I134" s="287">
        <v>0</v>
      </c>
      <c r="J134" s="287">
        <v>0</v>
      </c>
      <c r="K134" s="287">
        <v>0</v>
      </c>
      <c r="L134" s="287">
        <v>0</v>
      </c>
      <c r="M134" s="289">
        <v>0</v>
      </c>
      <c r="N134" s="289">
        <v>5.04</v>
      </c>
      <c r="O134" s="287">
        <v>26.04</v>
      </c>
      <c r="P134" s="8">
        <f t="shared" si="7"/>
        <v>8714.713000000002</v>
      </c>
    </row>
    <row r="135" spans="1:16" s="233" customFormat="1" ht="18.75">
      <c r="A135" s="217"/>
      <c r="B135" s="218" t="s">
        <v>0</v>
      </c>
      <c r="C135" s="219" t="s">
        <v>16</v>
      </c>
      <c r="D135" s="396">
        <v>4693.567</v>
      </c>
      <c r="E135" s="396">
        <v>4554.023000000001</v>
      </c>
      <c r="F135" s="397">
        <v>0</v>
      </c>
      <c r="G135" s="396">
        <v>0</v>
      </c>
      <c r="H135" s="369">
        <v>0</v>
      </c>
      <c r="I135" s="396">
        <v>0</v>
      </c>
      <c r="J135" s="396">
        <v>48.901</v>
      </c>
      <c r="K135" s="396">
        <v>627.9735999999999</v>
      </c>
      <c r="L135" s="396">
        <v>3815.0157000000004</v>
      </c>
      <c r="M135" s="398">
        <v>5188.2696000000005</v>
      </c>
      <c r="N135" s="398">
        <v>3817.8358000000007</v>
      </c>
      <c r="O135" s="396">
        <v>3937.3546000000006</v>
      </c>
      <c r="P135" s="221">
        <f t="shared" si="7"/>
        <v>26682.940300000002</v>
      </c>
    </row>
    <row r="136" spans="1:16" s="233" customFormat="1" ht="18.75">
      <c r="A136" s="217"/>
      <c r="B136" s="223" t="s">
        <v>153</v>
      </c>
      <c r="C136" s="224" t="s">
        <v>79</v>
      </c>
      <c r="D136" s="399">
        <v>0</v>
      </c>
      <c r="E136" s="399">
        <v>0</v>
      </c>
      <c r="F136" s="400">
        <v>0</v>
      </c>
      <c r="G136" s="399">
        <v>0</v>
      </c>
      <c r="H136" s="373">
        <v>0</v>
      </c>
      <c r="I136" s="399">
        <v>0</v>
      </c>
      <c r="J136" s="399">
        <v>0</v>
      </c>
      <c r="K136" s="399">
        <v>0</v>
      </c>
      <c r="L136" s="399">
        <v>0</v>
      </c>
      <c r="M136" s="401">
        <v>0</v>
      </c>
      <c r="N136" s="401">
        <v>0</v>
      </c>
      <c r="O136" s="399">
        <v>0</v>
      </c>
      <c r="P136" s="226">
        <f t="shared" si="7"/>
        <v>0</v>
      </c>
    </row>
    <row r="137" spans="1:16" s="233" customFormat="1" ht="19.5" thickBot="1">
      <c r="A137" s="227"/>
      <c r="B137" s="228"/>
      <c r="C137" s="229" t="s">
        <v>18</v>
      </c>
      <c r="D137" s="402">
        <v>824515.649</v>
      </c>
      <c r="E137" s="402">
        <v>638859.931</v>
      </c>
      <c r="F137" s="403">
        <v>0</v>
      </c>
      <c r="G137" s="402">
        <v>0</v>
      </c>
      <c r="H137" s="404">
        <v>0</v>
      </c>
      <c r="I137" s="402">
        <v>0</v>
      </c>
      <c r="J137" s="402">
        <v>28939.264999999996</v>
      </c>
      <c r="K137" s="402">
        <v>125722.15499999998</v>
      </c>
      <c r="L137" s="402">
        <v>513516.21700000006</v>
      </c>
      <c r="M137" s="405">
        <v>811129.015</v>
      </c>
      <c r="N137" s="405">
        <v>643738.0990000002</v>
      </c>
      <c r="O137" s="402">
        <v>566864.982</v>
      </c>
      <c r="P137" s="231">
        <f t="shared" si="7"/>
        <v>4153285.313</v>
      </c>
    </row>
    <row r="138" spans="15:16" ht="18.75">
      <c r="O138" s="485" t="s">
        <v>92</v>
      </c>
      <c r="P138" s="48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">
      <pane xSplit="3" ySplit="3" topLeftCell="E5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 t="s">
        <v>84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4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38"/>
      <c r="E4" s="138"/>
      <c r="F4" s="143"/>
      <c r="G4" s="138"/>
      <c r="H4" s="183"/>
      <c r="I4" s="168"/>
      <c r="J4" s="138"/>
      <c r="K4" s="138"/>
      <c r="L4" s="138"/>
      <c r="M4" s="159"/>
      <c r="N4" s="159"/>
      <c r="O4" s="138"/>
      <c r="P4" s="7">
        <f aca="true" t="shared" si="0" ref="P4:P35">SUM(D4:O4)</f>
        <v>0</v>
      </c>
    </row>
    <row r="5" spans="1:16" ht="18.75">
      <c r="A5" s="47" t="s">
        <v>17</v>
      </c>
      <c r="B5" s="472"/>
      <c r="C5" s="50" t="s">
        <v>18</v>
      </c>
      <c r="D5" s="139"/>
      <c r="E5" s="139"/>
      <c r="F5" s="144"/>
      <c r="G5" s="139"/>
      <c r="H5" s="184"/>
      <c r="I5" s="169"/>
      <c r="J5" s="139"/>
      <c r="K5" s="139"/>
      <c r="L5" s="139"/>
      <c r="M5" s="160"/>
      <c r="N5" s="160"/>
      <c r="O5" s="139"/>
      <c r="P5" s="8">
        <f t="shared" si="0"/>
        <v>0</v>
      </c>
    </row>
    <row r="6" spans="1:16" ht="18.75">
      <c r="A6" s="47" t="s">
        <v>19</v>
      </c>
      <c r="B6" s="49" t="s">
        <v>20</v>
      </c>
      <c r="C6" s="57" t="s">
        <v>16</v>
      </c>
      <c r="D6" s="138"/>
      <c r="E6" s="138"/>
      <c r="F6" s="143"/>
      <c r="G6" s="138"/>
      <c r="H6" s="185"/>
      <c r="I6" s="168"/>
      <c r="J6" s="138"/>
      <c r="K6" s="138"/>
      <c r="L6" s="138"/>
      <c r="M6" s="159"/>
      <c r="N6" s="159"/>
      <c r="O6" s="138"/>
      <c r="P6" s="7">
        <f t="shared" si="0"/>
        <v>0</v>
      </c>
    </row>
    <row r="7" spans="1:16" ht="18.75">
      <c r="A7" s="47" t="s">
        <v>21</v>
      </c>
      <c r="B7" s="50" t="s">
        <v>22</v>
      </c>
      <c r="C7" s="50" t="s">
        <v>18</v>
      </c>
      <c r="D7" s="139"/>
      <c r="E7" s="139"/>
      <c r="F7" s="144"/>
      <c r="G7" s="139"/>
      <c r="H7" s="184"/>
      <c r="I7" s="169"/>
      <c r="J7" s="139"/>
      <c r="K7" s="139"/>
      <c r="L7" s="139"/>
      <c r="M7" s="160"/>
      <c r="N7" s="160"/>
      <c r="O7" s="139"/>
      <c r="P7" s="8">
        <f t="shared" si="0"/>
        <v>0</v>
      </c>
    </row>
    <row r="8" spans="1:16" ht="18.75">
      <c r="A8" s="47" t="s">
        <v>23</v>
      </c>
      <c r="B8" s="469" t="s">
        <v>158</v>
      </c>
      <c r="C8" s="57" t="s">
        <v>16</v>
      </c>
      <c r="D8" s="141">
        <v>0</v>
      </c>
      <c r="E8" s="141">
        <v>0</v>
      </c>
      <c r="F8" s="145">
        <v>0</v>
      </c>
      <c r="G8" s="425">
        <v>0</v>
      </c>
      <c r="H8" s="186">
        <v>0</v>
      </c>
      <c r="I8" s="426">
        <v>0</v>
      </c>
      <c r="J8" s="141">
        <v>0</v>
      </c>
      <c r="K8" s="141">
        <v>0</v>
      </c>
      <c r="L8" s="141">
        <v>0</v>
      </c>
      <c r="M8" s="162">
        <v>0</v>
      </c>
      <c r="N8" s="162">
        <v>0</v>
      </c>
      <c r="O8" s="141">
        <v>0</v>
      </c>
      <c r="P8" s="7">
        <f t="shared" si="0"/>
        <v>0</v>
      </c>
    </row>
    <row r="9" spans="1:16" ht="18.75">
      <c r="A9" s="51"/>
      <c r="B9" s="470"/>
      <c r="C9" s="50" t="s">
        <v>18</v>
      </c>
      <c r="D9" s="123">
        <v>0</v>
      </c>
      <c r="E9" s="123">
        <v>0</v>
      </c>
      <c r="F9" s="146">
        <v>0</v>
      </c>
      <c r="G9" s="124">
        <v>0</v>
      </c>
      <c r="H9" s="187">
        <v>0</v>
      </c>
      <c r="I9" s="427">
        <v>0</v>
      </c>
      <c r="J9" s="123">
        <v>0</v>
      </c>
      <c r="K9" s="123">
        <v>0</v>
      </c>
      <c r="L9" s="123">
        <v>0</v>
      </c>
      <c r="M9" s="163">
        <v>0</v>
      </c>
      <c r="N9" s="163">
        <v>0</v>
      </c>
      <c r="O9" s="123">
        <v>0</v>
      </c>
      <c r="P9" s="8">
        <f t="shared" si="0"/>
        <v>0</v>
      </c>
    </row>
    <row r="10" spans="1:16" ht="18.75">
      <c r="A10" s="465" t="s">
        <v>25</v>
      </c>
      <c r="B10" s="466"/>
      <c r="C10" s="57" t="s">
        <v>16</v>
      </c>
      <c r="D10" s="138"/>
      <c r="E10" s="138"/>
      <c r="F10" s="143"/>
      <c r="G10" s="138"/>
      <c r="H10" s="183"/>
      <c r="I10" s="168"/>
      <c r="J10" s="138"/>
      <c r="K10" s="138"/>
      <c r="L10" s="138"/>
      <c r="M10" s="159"/>
      <c r="N10" s="159"/>
      <c r="O10" s="138"/>
      <c r="P10" s="7">
        <f t="shared" si="0"/>
        <v>0</v>
      </c>
    </row>
    <row r="11" spans="1:16" ht="18.75">
      <c r="A11" s="467"/>
      <c r="B11" s="468"/>
      <c r="C11" s="50" t="s">
        <v>18</v>
      </c>
      <c r="D11" s="139"/>
      <c r="E11" s="139"/>
      <c r="F11" s="144"/>
      <c r="G11" s="139"/>
      <c r="H11" s="184"/>
      <c r="I11" s="169"/>
      <c r="J11" s="139"/>
      <c r="K11" s="139"/>
      <c r="L11" s="139"/>
      <c r="M11" s="160"/>
      <c r="N11" s="160"/>
      <c r="O11" s="139"/>
      <c r="P11" s="8">
        <f t="shared" si="0"/>
        <v>0</v>
      </c>
    </row>
    <row r="12" spans="1:16" ht="18.75">
      <c r="A12" s="52"/>
      <c r="B12" s="471" t="s">
        <v>26</v>
      </c>
      <c r="C12" s="57" t="s">
        <v>16</v>
      </c>
      <c r="D12" s="138"/>
      <c r="E12" s="138"/>
      <c r="F12" s="143"/>
      <c r="G12" s="138"/>
      <c r="H12" s="152"/>
      <c r="I12" s="138"/>
      <c r="J12" s="138"/>
      <c r="K12" s="138"/>
      <c r="L12" s="138"/>
      <c r="M12" s="159"/>
      <c r="N12" s="159"/>
      <c r="O12" s="138"/>
      <c r="P12" s="7">
        <f t="shared" si="0"/>
        <v>0</v>
      </c>
    </row>
    <row r="13" spans="1:16" ht="18.75">
      <c r="A13" s="47" t="s">
        <v>0</v>
      </c>
      <c r="B13" s="472"/>
      <c r="C13" s="50" t="s">
        <v>18</v>
      </c>
      <c r="D13" s="139"/>
      <c r="E13" s="139"/>
      <c r="F13" s="144"/>
      <c r="G13" s="139"/>
      <c r="H13" s="153"/>
      <c r="I13" s="139"/>
      <c r="J13" s="139"/>
      <c r="K13" s="139"/>
      <c r="L13" s="139"/>
      <c r="M13" s="160"/>
      <c r="N13" s="160"/>
      <c r="O13" s="139"/>
      <c r="P13" s="8">
        <f t="shared" si="0"/>
        <v>0</v>
      </c>
    </row>
    <row r="14" spans="1:16" ht="18.75">
      <c r="A14" s="47" t="s">
        <v>27</v>
      </c>
      <c r="B14" s="471" t="s">
        <v>28</v>
      </c>
      <c r="C14" s="57" t="s">
        <v>16</v>
      </c>
      <c r="D14" s="138"/>
      <c r="E14" s="138"/>
      <c r="F14" s="143"/>
      <c r="G14" s="138"/>
      <c r="H14" s="152"/>
      <c r="I14" s="138"/>
      <c r="J14" s="138"/>
      <c r="K14" s="138"/>
      <c r="L14" s="138"/>
      <c r="M14" s="159"/>
      <c r="N14" s="159"/>
      <c r="O14" s="138"/>
      <c r="P14" s="7">
        <f t="shared" si="0"/>
        <v>0</v>
      </c>
    </row>
    <row r="15" spans="1:16" ht="18.75">
      <c r="A15" s="47" t="s">
        <v>0</v>
      </c>
      <c r="B15" s="472"/>
      <c r="C15" s="50" t="s">
        <v>18</v>
      </c>
      <c r="D15" s="139"/>
      <c r="E15" s="139"/>
      <c r="F15" s="144"/>
      <c r="G15" s="139"/>
      <c r="H15" s="153"/>
      <c r="I15" s="139"/>
      <c r="J15" s="139"/>
      <c r="K15" s="139"/>
      <c r="L15" s="139"/>
      <c r="M15" s="160"/>
      <c r="N15" s="160"/>
      <c r="O15" s="139"/>
      <c r="P15" s="8">
        <f t="shared" si="0"/>
        <v>0</v>
      </c>
    </row>
    <row r="16" spans="1:16" ht="18.75">
      <c r="A16" s="47" t="s">
        <v>29</v>
      </c>
      <c r="B16" s="471" t="s">
        <v>30</v>
      </c>
      <c r="C16" s="57" t="s">
        <v>16</v>
      </c>
      <c r="D16" s="138"/>
      <c r="E16" s="138"/>
      <c r="F16" s="143"/>
      <c r="G16" s="138"/>
      <c r="H16" s="152"/>
      <c r="I16" s="138"/>
      <c r="J16" s="138"/>
      <c r="K16" s="138"/>
      <c r="L16" s="138"/>
      <c r="M16" s="159"/>
      <c r="N16" s="159"/>
      <c r="O16" s="138"/>
      <c r="P16" s="7">
        <f t="shared" si="0"/>
        <v>0</v>
      </c>
    </row>
    <row r="17" spans="1:16" ht="18.75">
      <c r="A17" s="52"/>
      <c r="B17" s="472"/>
      <c r="C17" s="50" t="s">
        <v>18</v>
      </c>
      <c r="D17" s="139"/>
      <c r="E17" s="139"/>
      <c r="F17" s="144"/>
      <c r="G17" s="139"/>
      <c r="H17" s="153"/>
      <c r="I17" s="139"/>
      <c r="J17" s="139"/>
      <c r="K17" s="139"/>
      <c r="L17" s="139"/>
      <c r="M17" s="160"/>
      <c r="N17" s="160"/>
      <c r="O17" s="139"/>
      <c r="P17" s="8">
        <f t="shared" si="0"/>
        <v>0</v>
      </c>
    </row>
    <row r="18" spans="1:16" ht="18.75">
      <c r="A18" s="47" t="s">
        <v>31</v>
      </c>
      <c r="B18" s="49" t="s">
        <v>104</v>
      </c>
      <c r="C18" s="57" t="s">
        <v>16</v>
      </c>
      <c r="D18" s="138"/>
      <c r="E18" s="138"/>
      <c r="F18" s="143"/>
      <c r="G18" s="138"/>
      <c r="H18" s="152"/>
      <c r="I18" s="138"/>
      <c r="J18" s="138"/>
      <c r="K18" s="138"/>
      <c r="L18" s="138"/>
      <c r="M18" s="159"/>
      <c r="N18" s="159"/>
      <c r="O18" s="138"/>
      <c r="P18" s="7">
        <f t="shared" si="0"/>
        <v>0</v>
      </c>
    </row>
    <row r="19" spans="1:16" ht="18.75">
      <c r="A19" s="52"/>
      <c r="B19" s="50" t="s">
        <v>105</v>
      </c>
      <c r="C19" s="50" t="s">
        <v>18</v>
      </c>
      <c r="D19" s="139"/>
      <c r="E19" s="139"/>
      <c r="F19" s="144"/>
      <c r="G19" s="139"/>
      <c r="H19" s="153"/>
      <c r="I19" s="139"/>
      <c r="J19" s="139"/>
      <c r="K19" s="139"/>
      <c r="L19" s="139"/>
      <c r="M19" s="160"/>
      <c r="N19" s="160"/>
      <c r="O19" s="139"/>
      <c r="P19" s="8">
        <f t="shared" si="0"/>
        <v>0</v>
      </c>
    </row>
    <row r="20" spans="1:16" ht="18.75">
      <c r="A20" s="47" t="s">
        <v>23</v>
      </c>
      <c r="B20" s="471" t="s">
        <v>32</v>
      </c>
      <c r="C20" s="57" t="s">
        <v>16</v>
      </c>
      <c r="D20" s="138"/>
      <c r="E20" s="138"/>
      <c r="F20" s="143"/>
      <c r="G20" s="138"/>
      <c r="H20" s="152"/>
      <c r="I20" s="138"/>
      <c r="J20" s="138"/>
      <c r="K20" s="138"/>
      <c r="L20" s="138"/>
      <c r="M20" s="159"/>
      <c r="N20" s="159"/>
      <c r="O20" s="138"/>
      <c r="P20" s="7">
        <f t="shared" si="0"/>
        <v>0</v>
      </c>
    </row>
    <row r="21" spans="1:16" ht="18.75">
      <c r="A21" s="52"/>
      <c r="B21" s="472"/>
      <c r="C21" s="50" t="s">
        <v>18</v>
      </c>
      <c r="D21" s="139"/>
      <c r="E21" s="139"/>
      <c r="F21" s="144"/>
      <c r="G21" s="139"/>
      <c r="H21" s="153"/>
      <c r="I21" s="139"/>
      <c r="J21" s="139"/>
      <c r="K21" s="139"/>
      <c r="L21" s="139"/>
      <c r="M21" s="160"/>
      <c r="N21" s="160"/>
      <c r="O21" s="139"/>
      <c r="P21" s="8">
        <f t="shared" si="0"/>
        <v>0</v>
      </c>
    </row>
    <row r="22" spans="1:16" ht="18.75">
      <c r="A22" s="52"/>
      <c r="B22" s="469" t="s">
        <v>157</v>
      </c>
      <c r="C22" s="57" t="s">
        <v>16</v>
      </c>
      <c r="D22" s="141">
        <v>0</v>
      </c>
      <c r="E22" s="141">
        <v>0</v>
      </c>
      <c r="F22" s="147">
        <v>0</v>
      </c>
      <c r="G22" s="428">
        <v>0</v>
      </c>
      <c r="H22" s="155">
        <v>0</v>
      </c>
      <c r="I22" s="141">
        <v>0</v>
      </c>
      <c r="J22" s="141">
        <v>0</v>
      </c>
      <c r="K22" s="141">
        <v>0</v>
      </c>
      <c r="L22" s="141">
        <v>0</v>
      </c>
      <c r="M22" s="162">
        <v>0</v>
      </c>
      <c r="N22" s="162">
        <v>0</v>
      </c>
      <c r="O22" s="141">
        <v>0</v>
      </c>
      <c r="P22" s="7">
        <f t="shared" si="0"/>
        <v>0</v>
      </c>
    </row>
    <row r="23" spans="1:16" ht="18.75">
      <c r="A23" s="51"/>
      <c r="B23" s="470"/>
      <c r="C23" s="50" t="s">
        <v>18</v>
      </c>
      <c r="D23" s="123">
        <v>0</v>
      </c>
      <c r="E23" s="123">
        <v>0</v>
      </c>
      <c r="F23" s="148">
        <v>0</v>
      </c>
      <c r="G23" s="429">
        <v>0</v>
      </c>
      <c r="H23" s="156">
        <v>0</v>
      </c>
      <c r="I23" s="123">
        <v>0</v>
      </c>
      <c r="J23" s="123">
        <v>0</v>
      </c>
      <c r="K23" s="123">
        <v>0</v>
      </c>
      <c r="L23" s="123">
        <v>0</v>
      </c>
      <c r="M23" s="163">
        <v>0</v>
      </c>
      <c r="N23" s="163">
        <v>0</v>
      </c>
      <c r="O23" s="123">
        <v>0</v>
      </c>
      <c r="P23" s="8">
        <f t="shared" si="0"/>
        <v>0</v>
      </c>
    </row>
    <row r="24" spans="1:16" ht="18.75">
      <c r="A24" s="47" t="s">
        <v>0</v>
      </c>
      <c r="B24" s="471" t="s">
        <v>33</v>
      </c>
      <c r="C24" s="57" t="s">
        <v>16</v>
      </c>
      <c r="D24" s="138"/>
      <c r="E24" s="138"/>
      <c r="F24" s="143"/>
      <c r="G24" s="138"/>
      <c r="H24" s="152"/>
      <c r="I24" s="138"/>
      <c r="J24" s="138"/>
      <c r="K24" s="138"/>
      <c r="L24" s="138"/>
      <c r="M24" s="159"/>
      <c r="N24" s="159"/>
      <c r="O24" s="138"/>
      <c r="P24" s="7">
        <f t="shared" si="0"/>
        <v>0</v>
      </c>
    </row>
    <row r="25" spans="1:16" ht="18.75">
      <c r="A25" s="47" t="s">
        <v>34</v>
      </c>
      <c r="B25" s="472"/>
      <c r="C25" s="50" t="s">
        <v>18</v>
      </c>
      <c r="D25" s="139"/>
      <c r="E25" s="139"/>
      <c r="F25" s="144"/>
      <c r="G25" s="139"/>
      <c r="H25" s="153"/>
      <c r="I25" s="139"/>
      <c r="J25" s="139"/>
      <c r="K25" s="139"/>
      <c r="L25" s="139"/>
      <c r="M25" s="160"/>
      <c r="N25" s="160"/>
      <c r="O25" s="139"/>
      <c r="P25" s="8">
        <f t="shared" si="0"/>
        <v>0</v>
      </c>
    </row>
    <row r="26" spans="1:16" ht="18.75">
      <c r="A26" s="47" t="s">
        <v>35</v>
      </c>
      <c r="B26" s="49" t="s">
        <v>20</v>
      </c>
      <c r="C26" s="57" t="s">
        <v>16</v>
      </c>
      <c r="D26" s="138"/>
      <c r="E26" s="138"/>
      <c r="F26" s="143"/>
      <c r="G26" s="138"/>
      <c r="H26" s="152"/>
      <c r="I26" s="138"/>
      <c r="J26" s="138"/>
      <c r="K26" s="138"/>
      <c r="L26" s="138"/>
      <c r="M26" s="159"/>
      <c r="N26" s="159"/>
      <c r="O26" s="138"/>
      <c r="P26" s="7">
        <f t="shared" si="0"/>
        <v>0</v>
      </c>
    </row>
    <row r="27" spans="1:16" ht="18.75">
      <c r="A27" s="47" t="s">
        <v>36</v>
      </c>
      <c r="B27" s="50" t="s">
        <v>106</v>
      </c>
      <c r="C27" s="50" t="s">
        <v>18</v>
      </c>
      <c r="D27" s="139"/>
      <c r="E27" s="139"/>
      <c r="F27" s="144"/>
      <c r="G27" s="139"/>
      <c r="H27" s="153"/>
      <c r="I27" s="139"/>
      <c r="J27" s="139"/>
      <c r="K27" s="139"/>
      <c r="L27" s="139"/>
      <c r="M27" s="160"/>
      <c r="N27" s="160"/>
      <c r="O27" s="139"/>
      <c r="P27" s="8">
        <f t="shared" si="0"/>
        <v>0</v>
      </c>
    </row>
    <row r="28" spans="1:16" ht="18.75">
      <c r="A28" s="47" t="s">
        <v>23</v>
      </c>
      <c r="B28" s="469" t="s">
        <v>157</v>
      </c>
      <c r="C28" s="57" t="s">
        <v>16</v>
      </c>
      <c r="D28" s="105">
        <v>0</v>
      </c>
      <c r="E28" s="105">
        <v>0</v>
      </c>
      <c r="F28" s="145">
        <v>0</v>
      </c>
      <c r="G28" s="425">
        <v>0</v>
      </c>
      <c r="H28" s="154">
        <v>0</v>
      </c>
      <c r="I28" s="105">
        <v>0</v>
      </c>
      <c r="J28" s="105">
        <v>0</v>
      </c>
      <c r="K28" s="105">
        <v>0</v>
      </c>
      <c r="L28" s="105">
        <v>0</v>
      </c>
      <c r="M28" s="122">
        <v>0</v>
      </c>
      <c r="N28" s="122">
        <v>0</v>
      </c>
      <c r="O28" s="105">
        <v>0</v>
      </c>
      <c r="P28" s="7">
        <f t="shared" si="0"/>
        <v>0</v>
      </c>
    </row>
    <row r="29" spans="1:16" ht="18.75">
      <c r="A29" s="51"/>
      <c r="B29" s="470"/>
      <c r="C29" s="50" t="s">
        <v>18</v>
      </c>
      <c r="D29" s="124">
        <v>0</v>
      </c>
      <c r="E29" s="124">
        <v>0</v>
      </c>
      <c r="F29" s="146">
        <v>0</v>
      </c>
      <c r="G29" s="124">
        <v>0</v>
      </c>
      <c r="H29" s="131">
        <v>0</v>
      </c>
      <c r="I29" s="124">
        <v>0</v>
      </c>
      <c r="J29" s="124">
        <v>0</v>
      </c>
      <c r="K29" s="124">
        <v>0</v>
      </c>
      <c r="L29" s="124">
        <v>0</v>
      </c>
      <c r="M29" s="430">
        <v>0</v>
      </c>
      <c r="N29" s="430">
        <v>0</v>
      </c>
      <c r="O29" s="124">
        <v>0</v>
      </c>
      <c r="P29" s="8">
        <f t="shared" si="0"/>
        <v>0</v>
      </c>
    </row>
    <row r="30" spans="1:16" ht="18.75">
      <c r="A30" s="47" t="s">
        <v>0</v>
      </c>
      <c r="B30" s="471" t="s">
        <v>37</v>
      </c>
      <c r="C30" s="57" t="s">
        <v>16</v>
      </c>
      <c r="D30" s="138"/>
      <c r="E30" s="138"/>
      <c r="F30" s="143"/>
      <c r="G30" s="138"/>
      <c r="H30" s="152"/>
      <c r="I30" s="138"/>
      <c r="J30" s="138"/>
      <c r="K30" s="138"/>
      <c r="L30" s="138"/>
      <c r="M30" s="159"/>
      <c r="N30" s="159"/>
      <c r="O30" s="138"/>
      <c r="P30" s="7">
        <f t="shared" si="0"/>
        <v>0</v>
      </c>
    </row>
    <row r="31" spans="1:16" ht="18.75">
      <c r="A31" s="47" t="s">
        <v>38</v>
      </c>
      <c r="B31" s="472"/>
      <c r="C31" s="50" t="s">
        <v>18</v>
      </c>
      <c r="D31" s="139"/>
      <c r="E31" s="139"/>
      <c r="F31" s="144"/>
      <c r="G31" s="139"/>
      <c r="H31" s="153"/>
      <c r="I31" s="139"/>
      <c r="J31" s="139"/>
      <c r="K31" s="139"/>
      <c r="L31" s="139"/>
      <c r="M31" s="160"/>
      <c r="N31" s="160"/>
      <c r="O31" s="139"/>
      <c r="P31" s="8">
        <f t="shared" si="0"/>
        <v>0</v>
      </c>
    </row>
    <row r="32" spans="1:16" ht="18.75">
      <c r="A32" s="47" t="s">
        <v>0</v>
      </c>
      <c r="B32" s="471" t="s">
        <v>39</v>
      </c>
      <c r="C32" s="57" t="s">
        <v>16</v>
      </c>
      <c r="D32" s="138"/>
      <c r="E32" s="138"/>
      <c r="F32" s="143"/>
      <c r="G32" s="138"/>
      <c r="H32" s="152"/>
      <c r="I32" s="138"/>
      <c r="J32" s="138"/>
      <c r="K32" s="138"/>
      <c r="L32" s="138"/>
      <c r="M32" s="159"/>
      <c r="N32" s="159"/>
      <c r="O32" s="138"/>
      <c r="P32" s="7">
        <f t="shared" si="0"/>
        <v>0</v>
      </c>
    </row>
    <row r="33" spans="1:16" ht="18.75">
      <c r="A33" s="47" t="s">
        <v>40</v>
      </c>
      <c r="B33" s="472"/>
      <c r="C33" s="50" t="s">
        <v>18</v>
      </c>
      <c r="D33" s="139"/>
      <c r="E33" s="139"/>
      <c r="F33" s="144"/>
      <c r="G33" s="139"/>
      <c r="H33" s="153"/>
      <c r="I33" s="139"/>
      <c r="J33" s="139"/>
      <c r="K33" s="139"/>
      <c r="L33" s="139"/>
      <c r="M33" s="160"/>
      <c r="N33" s="160"/>
      <c r="O33" s="139"/>
      <c r="P33" s="8">
        <f t="shared" si="0"/>
        <v>0</v>
      </c>
    </row>
    <row r="34" spans="1:16" ht="18.75">
      <c r="A34" s="52"/>
      <c r="B34" s="49" t="s">
        <v>20</v>
      </c>
      <c r="C34" s="57" t="s">
        <v>16</v>
      </c>
      <c r="D34" s="138"/>
      <c r="E34" s="138"/>
      <c r="F34" s="143"/>
      <c r="G34" s="138"/>
      <c r="H34" s="152"/>
      <c r="I34" s="138"/>
      <c r="J34" s="138"/>
      <c r="K34" s="138"/>
      <c r="L34" s="138"/>
      <c r="M34" s="159"/>
      <c r="N34" s="159"/>
      <c r="O34" s="138"/>
      <c r="P34" s="7">
        <f t="shared" si="0"/>
        <v>0</v>
      </c>
    </row>
    <row r="35" spans="1:16" ht="18.75">
      <c r="A35" s="47" t="s">
        <v>23</v>
      </c>
      <c r="B35" s="50" t="s">
        <v>107</v>
      </c>
      <c r="C35" s="50" t="s">
        <v>18</v>
      </c>
      <c r="D35" s="139"/>
      <c r="E35" s="139"/>
      <c r="F35" s="144"/>
      <c r="G35" s="139"/>
      <c r="H35" s="153"/>
      <c r="I35" s="139"/>
      <c r="J35" s="139"/>
      <c r="K35" s="139"/>
      <c r="L35" s="139"/>
      <c r="M35" s="160"/>
      <c r="N35" s="160"/>
      <c r="O35" s="139"/>
      <c r="P35" s="8">
        <f t="shared" si="0"/>
        <v>0</v>
      </c>
    </row>
    <row r="36" spans="1:16" ht="18.75">
      <c r="A36" s="52"/>
      <c r="B36" s="469" t="s">
        <v>158</v>
      </c>
      <c r="C36" s="57" t="s">
        <v>16</v>
      </c>
      <c r="D36" s="141">
        <v>0</v>
      </c>
      <c r="E36" s="141">
        <v>0</v>
      </c>
      <c r="F36" s="147">
        <v>0</v>
      </c>
      <c r="G36" s="141">
        <v>0</v>
      </c>
      <c r="H36" s="155">
        <v>0</v>
      </c>
      <c r="I36" s="141">
        <v>0</v>
      </c>
      <c r="J36" s="141">
        <v>0</v>
      </c>
      <c r="K36" s="141">
        <v>0</v>
      </c>
      <c r="L36" s="141">
        <v>0</v>
      </c>
      <c r="M36" s="162">
        <v>0</v>
      </c>
      <c r="N36" s="162">
        <v>0</v>
      </c>
      <c r="O36" s="141">
        <v>0</v>
      </c>
      <c r="P36" s="7">
        <f aca="true" t="shared" si="1" ref="P36:P67">SUM(D36:O36)</f>
        <v>0</v>
      </c>
    </row>
    <row r="37" spans="1:16" ht="18.75">
      <c r="A37" s="51"/>
      <c r="B37" s="470"/>
      <c r="C37" s="50" t="s">
        <v>18</v>
      </c>
      <c r="D37" s="123">
        <v>0</v>
      </c>
      <c r="E37" s="123">
        <v>0</v>
      </c>
      <c r="F37" s="148">
        <v>0</v>
      </c>
      <c r="G37" s="123">
        <v>0</v>
      </c>
      <c r="H37" s="156">
        <v>0</v>
      </c>
      <c r="I37" s="123">
        <v>0</v>
      </c>
      <c r="J37" s="123">
        <v>0</v>
      </c>
      <c r="K37" s="123">
        <v>0</v>
      </c>
      <c r="L37" s="123">
        <v>0</v>
      </c>
      <c r="M37" s="163">
        <v>0</v>
      </c>
      <c r="N37" s="163">
        <v>0</v>
      </c>
      <c r="O37" s="123">
        <v>0</v>
      </c>
      <c r="P37" s="8">
        <f t="shared" si="1"/>
        <v>0</v>
      </c>
    </row>
    <row r="38" spans="1:16" ht="18.75">
      <c r="A38" s="465" t="s">
        <v>41</v>
      </c>
      <c r="B38" s="466"/>
      <c r="C38" s="57" t="s">
        <v>16</v>
      </c>
      <c r="D38" s="138"/>
      <c r="E38" s="138"/>
      <c r="F38" s="143"/>
      <c r="G38" s="138"/>
      <c r="H38" s="152"/>
      <c r="I38" s="138"/>
      <c r="J38" s="138"/>
      <c r="K38" s="138"/>
      <c r="L38" s="138"/>
      <c r="M38" s="159"/>
      <c r="N38" s="159"/>
      <c r="O38" s="138"/>
      <c r="P38" s="7">
        <f t="shared" si="1"/>
        <v>0</v>
      </c>
    </row>
    <row r="39" spans="1:16" ht="18.75">
      <c r="A39" s="467"/>
      <c r="B39" s="468"/>
      <c r="C39" s="50" t="s">
        <v>18</v>
      </c>
      <c r="D39" s="139"/>
      <c r="E39" s="139"/>
      <c r="F39" s="144"/>
      <c r="G39" s="139"/>
      <c r="H39" s="153"/>
      <c r="I39" s="139"/>
      <c r="J39" s="139"/>
      <c r="K39" s="139"/>
      <c r="L39" s="139"/>
      <c r="M39" s="160"/>
      <c r="N39" s="160"/>
      <c r="O39" s="139"/>
      <c r="P39" s="8">
        <f t="shared" si="1"/>
        <v>0</v>
      </c>
    </row>
    <row r="40" spans="1:16" ht="18.75">
      <c r="A40" s="465" t="s">
        <v>42</v>
      </c>
      <c r="B40" s="466"/>
      <c r="C40" s="57" t="s">
        <v>16</v>
      </c>
      <c r="D40" s="138"/>
      <c r="E40" s="138"/>
      <c r="F40" s="143"/>
      <c r="G40" s="138"/>
      <c r="H40" s="152"/>
      <c r="I40" s="138"/>
      <c r="J40" s="138"/>
      <c r="K40" s="138"/>
      <c r="L40" s="138"/>
      <c r="M40" s="159"/>
      <c r="N40" s="159"/>
      <c r="O40" s="138"/>
      <c r="P40" s="7">
        <f t="shared" si="1"/>
        <v>0</v>
      </c>
    </row>
    <row r="41" spans="1:16" ht="18.75">
      <c r="A41" s="467"/>
      <c r="B41" s="468"/>
      <c r="C41" s="50" t="s">
        <v>18</v>
      </c>
      <c r="D41" s="139"/>
      <c r="E41" s="139"/>
      <c r="F41" s="144"/>
      <c r="G41" s="139"/>
      <c r="H41" s="153"/>
      <c r="I41" s="139"/>
      <c r="J41" s="139"/>
      <c r="K41" s="139"/>
      <c r="L41" s="139"/>
      <c r="M41" s="160"/>
      <c r="N41" s="160"/>
      <c r="O41" s="139"/>
      <c r="P41" s="8">
        <f t="shared" si="1"/>
        <v>0</v>
      </c>
    </row>
    <row r="42" spans="1:16" ht="18.75">
      <c r="A42" s="465" t="s">
        <v>43</v>
      </c>
      <c r="B42" s="466"/>
      <c r="C42" s="57" t="s">
        <v>16</v>
      </c>
      <c r="D42" s="138"/>
      <c r="E42" s="138"/>
      <c r="F42" s="143"/>
      <c r="G42" s="138"/>
      <c r="H42" s="152"/>
      <c r="I42" s="138"/>
      <c r="J42" s="138"/>
      <c r="K42" s="138"/>
      <c r="L42" s="138"/>
      <c r="M42" s="159"/>
      <c r="N42" s="159"/>
      <c r="O42" s="138"/>
      <c r="P42" s="7">
        <f t="shared" si="1"/>
        <v>0</v>
      </c>
    </row>
    <row r="43" spans="1:16" ht="18.75">
      <c r="A43" s="467"/>
      <c r="B43" s="468"/>
      <c r="C43" s="50" t="s">
        <v>18</v>
      </c>
      <c r="D43" s="139"/>
      <c r="E43" s="139"/>
      <c r="F43" s="144"/>
      <c r="G43" s="151"/>
      <c r="H43" s="153"/>
      <c r="I43" s="139"/>
      <c r="J43" s="139"/>
      <c r="K43" s="139"/>
      <c r="L43" s="139"/>
      <c r="M43" s="160"/>
      <c r="N43" s="160"/>
      <c r="O43" s="139"/>
      <c r="P43" s="8">
        <f t="shared" si="1"/>
        <v>0</v>
      </c>
    </row>
    <row r="44" spans="1:16" ht="18.75">
      <c r="A44" s="465" t="s">
        <v>44</v>
      </c>
      <c r="B44" s="466"/>
      <c r="C44" s="57" t="s">
        <v>16</v>
      </c>
      <c r="D44" s="138"/>
      <c r="E44" s="138"/>
      <c r="F44" s="143"/>
      <c r="G44" s="428"/>
      <c r="H44" s="152"/>
      <c r="I44" s="138"/>
      <c r="J44" s="138"/>
      <c r="K44" s="138"/>
      <c r="L44" s="138"/>
      <c r="M44" s="159"/>
      <c r="N44" s="159"/>
      <c r="O44" s="138"/>
      <c r="P44" s="7">
        <f t="shared" si="1"/>
        <v>0</v>
      </c>
    </row>
    <row r="45" spans="1:16" ht="18.75">
      <c r="A45" s="467"/>
      <c r="B45" s="468"/>
      <c r="C45" s="50" t="s">
        <v>18</v>
      </c>
      <c r="D45" s="139"/>
      <c r="E45" s="139"/>
      <c r="F45" s="144"/>
      <c r="G45" s="139"/>
      <c r="H45" s="153"/>
      <c r="I45" s="139"/>
      <c r="J45" s="139"/>
      <c r="K45" s="139"/>
      <c r="L45" s="139"/>
      <c r="M45" s="160"/>
      <c r="N45" s="160"/>
      <c r="O45" s="139"/>
      <c r="P45" s="8">
        <f t="shared" si="1"/>
        <v>0</v>
      </c>
    </row>
    <row r="46" spans="1:16" ht="18.75">
      <c r="A46" s="465" t="s">
        <v>45</v>
      </c>
      <c r="B46" s="466"/>
      <c r="C46" s="57" t="s">
        <v>16</v>
      </c>
      <c r="D46" s="138"/>
      <c r="E46" s="138"/>
      <c r="F46" s="143"/>
      <c r="G46" s="138"/>
      <c r="H46" s="152"/>
      <c r="I46" s="138"/>
      <c r="J46" s="138"/>
      <c r="K46" s="138"/>
      <c r="L46" s="138"/>
      <c r="M46" s="159"/>
      <c r="N46" s="159"/>
      <c r="O46" s="138"/>
      <c r="P46" s="7">
        <f t="shared" si="1"/>
        <v>0</v>
      </c>
    </row>
    <row r="47" spans="1:16" ht="18.75">
      <c r="A47" s="467"/>
      <c r="B47" s="468"/>
      <c r="C47" s="50" t="s">
        <v>18</v>
      </c>
      <c r="D47" s="139"/>
      <c r="E47" s="139"/>
      <c r="F47" s="144"/>
      <c r="G47" s="139"/>
      <c r="H47" s="153"/>
      <c r="I47" s="139"/>
      <c r="J47" s="139"/>
      <c r="K47" s="139"/>
      <c r="L47" s="139"/>
      <c r="M47" s="160"/>
      <c r="N47" s="160"/>
      <c r="O47" s="139"/>
      <c r="P47" s="8">
        <f t="shared" si="1"/>
        <v>0</v>
      </c>
    </row>
    <row r="48" spans="1:16" ht="18.75">
      <c r="A48" s="465" t="s">
        <v>46</v>
      </c>
      <c r="B48" s="466"/>
      <c r="C48" s="57" t="s">
        <v>16</v>
      </c>
      <c r="D48" s="138"/>
      <c r="E48" s="138"/>
      <c r="F48" s="143"/>
      <c r="G48" s="138"/>
      <c r="H48" s="152"/>
      <c r="I48" s="138"/>
      <c r="J48" s="138"/>
      <c r="K48" s="138"/>
      <c r="L48" s="138"/>
      <c r="M48" s="159"/>
      <c r="N48" s="159"/>
      <c r="O48" s="138"/>
      <c r="P48" s="7">
        <f t="shared" si="1"/>
        <v>0</v>
      </c>
    </row>
    <row r="49" spans="1:16" ht="18.75">
      <c r="A49" s="467"/>
      <c r="B49" s="468"/>
      <c r="C49" s="50" t="s">
        <v>18</v>
      </c>
      <c r="D49" s="139"/>
      <c r="E49" s="139"/>
      <c r="F49" s="144"/>
      <c r="G49" s="139"/>
      <c r="H49" s="153"/>
      <c r="I49" s="139"/>
      <c r="J49" s="139"/>
      <c r="K49" s="139"/>
      <c r="L49" s="139"/>
      <c r="M49" s="160"/>
      <c r="N49" s="160"/>
      <c r="O49" s="139"/>
      <c r="P49" s="8">
        <f t="shared" si="1"/>
        <v>0</v>
      </c>
    </row>
    <row r="50" spans="1:16" ht="18.75">
      <c r="A50" s="465" t="s">
        <v>47</v>
      </c>
      <c r="B50" s="466"/>
      <c r="C50" s="57" t="s">
        <v>16</v>
      </c>
      <c r="D50" s="138"/>
      <c r="E50" s="138"/>
      <c r="F50" s="143"/>
      <c r="G50" s="138"/>
      <c r="H50" s="152"/>
      <c r="I50" s="138"/>
      <c r="J50" s="138"/>
      <c r="K50" s="138"/>
      <c r="L50" s="138"/>
      <c r="M50" s="159"/>
      <c r="N50" s="159"/>
      <c r="O50" s="138"/>
      <c r="P50" s="7">
        <f t="shared" si="1"/>
        <v>0</v>
      </c>
    </row>
    <row r="51" spans="1:16" ht="18.75">
      <c r="A51" s="467"/>
      <c r="B51" s="468"/>
      <c r="C51" s="50" t="s">
        <v>18</v>
      </c>
      <c r="D51" s="139"/>
      <c r="E51" s="139"/>
      <c r="F51" s="144"/>
      <c r="G51" s="139"/>
      <c r="H51" s="153"/>
      <c r="I51" s="139"/>
      <c r="J51" s="139"/>
      <c r="K51" s="139"/>
      <c r="L51" s="139"/>
      <c r="M51" s="160"/>
      <c r="N51" s="160"/>
      <c r="O51" s="139"/>
      <c r="P51" s="8">
        <f t="shared" si="1"/>
        <v>0</v>
      </c>
    </row>
    <row r="52" spans="1:16" ht="18.75">
      <c r="A52" s="465" t="s">
        <v>48</v>
      </c>
      <c r="B52" s="466"/>
      <c r="C52" s="57" t="s">
        <v>16</v>
      </c>
      <c r="D52" s="138"/>
      <c r="E52" s="138"/>
      <c r="F52" s="143"/>
      <c r="G52" s="138"/>
      <c r="H52" s="152"/>
      <c r="I52" s="138"/>
      <c r="J52" s="138"/>
      <c r="K52" s="138"/>
      <c r="L52" s="138"/>
      <c r="M52" s="159"/>
      <c r="N52" s="159"/>
      <c r="O52" s="138"/>
      <c r="P52" s="7">
        <f t="shared" si="1"/>
        <v>0</v>
      </c>
    </row>
    <row r="53" spans="1:16" ht="18.75">
      <c r="A53" s="467"/>
      <c r="B53" s="468"/>
      <c r="C53" s="50" t="s">
        <v>18</v>
      </c>
      <c r="D53" s="139"/>
      <c r="E53" s="139"/>
      <c r="F53" s="144"/>
      <c r="G53" s="139"/>
      <c r="H53" s="153"/>
      <c r="I53" s="139"/>
      <c r="J53" s="139"/>
      <c r="K53" s="139"/>
      <c r="L53" s="139"/>
      <c r="M53" s="160"/>
      <c r="N53" s="160"/>
      <c r="O53" s="139"/>
      <c r="P53" s="8">
        <f t="shared" si="1"/>
        <v>0</v>
      </c>
    </row>
    <row r="54" spans="1:16" ht="18.75">
      <c r="A54" s="47" t="s">
        <v>0</v>
      </c>
      <c r="B54" s="471" t="s">
        <v>116</v>
      </c>
      <c r="C54" s="57" t="s">
        <v>16</v>
      </c>
      <c r="D54" s="138">
        <v>0.002</v>
      </c>
      <c r="E54" s="138"/>
      <c r="F54" s="143"/>
      <c r="G54" s="138"/>
      <c r="H54" s="152"/>
      <c r="I54" s="138"/>
      <c r="J54" s="138"/>
      <c r="K54" s="138"/>
      <c r="L54" s="138"/>
      <c r="M54" s="159"/>
      <c r="N54" s="159"/>
      <c r="O54" s="138"/>
      <c r="P54" s="7">
        <f t="shared" si="1"/>
        <v>0.002</v>
      </c>
    </row>
    <row r="55" spans="1:16" ht="18.75">
      <c r="A55" s="47" t="s">
        <v>38</v>
      </c>
      <c r="B55" s="472"/>
      <c r="C55" s="50" t="s">
        <v>18</v>
      </c>
      <c r="D55" s="139">
        <v>8.652</v>
      </c>
      <c r="E55" s="139"/>
      <c r="F55" s="144"/>
      <c r="G55" s="139"/>
      <c r="H55" s="153"/>
      <c r="I55" s="139"/>
      <c r="J55" s="139"/>
      <c r="K55" s="139"/>
      <c r="L55" s="139"/>
      <c r="M55" s="160"/>
      <c r="N55" s="160"/>
      <c r="O55" s="139"/>
      <c r="P55" s="8">
        <f t="shared" si="1"/>
        <v>8.652</v>
      </c>
    </row>
    <row r="56" spans="1:16" ht="18.75">
      <c r="A56" s="47" t="s">
        <v>17</v>
      </c>
      <c r="B56" s="49" t="s">
        <v>20</v>
      </c>
      <c r="C56" s="57" t="s">
        <v>16</v>
      </c>
      <c r="D56" s="138"/>
      <c r="E56" s="138"/>
      <c r="F56" s="143"/>
      <c r="G56" s="138"/>
      <c r="H56" s="152"/>
      <c r="I56" s="138"/>
      <c r="J56" s="138"/>
      <c r="K56" s="138"/>
      <c r="L56" s="138"/>
      <c r="M56" s="159"/>
      <c r="N56" s="159"/>
      <c r="O56" s="138"/>
      <c r="P56" s="7">
        <f t="shared" si="1"/>
        <v>0</v>
      </c>
    </row>
    <row r="57" spans="1:16" ht="18.75">
      <c r="A57" s="47" t="s">
        <v>23</v>
      </c>
      <c r="B57" s="50" t="s">
        <v>117</v>
      </c>
      <c r="C57" s="50" t="s">
        <v>18</v>
      </c>
      <c r="D57" s="139"/>
      <c r="E57" s="139"/>
      <c r="F57" s="144"/>
      <c r="G57" s="139"/>
      <c r="H57" s="153"/>
      <c r="I57" s="139"/>
      <c r="J57" s="139"/>
      <c r="K57" s="139"/>
      <c r="L57" s="139"/>
      <c r="M57" s="160"/>
      <c r="N57" s="160"/>
      <c r="O57" s="139"/>
      <c r="P57" s="8">
        <f t="shared" si="1"/>
        <v>0</v>
      </c>
    </row>
    <row r="58" spans="1:16" ht="18.75">
      <c r="A58" s="52"/>
      <c r="B58" s="469" t="s">
        <v>158</v>
      </c>
      <c r="C58" s="57" t="s">
        <v>16</v>
      </c>
      <c r="D58" s="141">
        <v>0.002</v>
      </c>
      <c r="E58" s="141">
        <v>0</v>
      </c>
      <c r="F58" s="147">
        <v>0</v>
      </c>
      <c r="G58" s="428">
        <v>0</v>
      </c>
      <c r="H58" s="155">
        <v>0</v>
      </c>
      <c r="I58" s="141">
        <v>0</v>
      </c>
      <c r="J58" s="141">
        <v>0</v>
      </c>
      <c r="K58" s="141">
        <v>0</v>
      </c>
      <c r="L58" s="141">
        <v>0</v>
      </c>
      <c r="M58" s="162">
        <v>0</v>
      </c>
      <c r="N58" s="162">
        <v>0</v>
      </c>
      <c r="O58" s="141">
        <v>0</v>
      </c>
      <c r="P58" s="7">
        <f t="shared" si="1"/>
        <v>0.002</v>
      </c>
    </row>
    <row r="59" spans="1:16" ht="18.75">
      <c r="A59" s="51"/>
      <c r="B59" s="470"/>
      <c r="C59" s="50" t="s">
        <v>18</v>
      </c>
      <c r="D59" s="123">
        <v>8.652</v>
      </c>
      <c r="E59" s="123">
        <v>0</v>
      </c>
      <c r="F59" s="148">
        <v>0</v>
      </c>
      <c r="G59" s="429">
        <v>0</v>
      </c>
      <c r="H59" s="156">
        <v>0</v>
      </c>
      <c r="I59" s="123">
        <v>0</v>
      </c>
      <c r="J59" s="123">
        <v>0</v>
      </c>
      <c r="K59" s="123">
        <v>0</v>
      </c>
      <c r="L59" s="123">
        <v>0</v>
      </c>
      <c r="M59" s="163">
        <v>0</v>
      </c>
      <c r="N59" s="163">
        <v>0</v>
      </c>
      <c r="O59" s="123">
        <v>0</v>
      </c>
      <c r="P59" s="8">
        <f t="shared" si="1"/>
        <v>8.652</v>
      </c>
    </row>
    <row r="60" spans="1:16" ht="18.75">
      <c r="A60" s="47" t="s">
        <v>0</v>
      </c>
      <c r="B60" s="471" t="s">
        <v>118</v>
      </c>
      <c r="C60" s="57" t="s">
        <v>16</v>
      </c>
      <c r="D60" s="138"/>
      <c r="E60" s="138"/>
      <c r="F60" s="143"/>
      <c r="G60" s="138"/>
      <c r="H60" s="152"/>
      <c r="I60" s="138"/>
      <c r="J60" s="138"/>
      <c r="K60" s="138"/>
      <c r="L60" s="138"/>
      <c r="M60" s="159"/>
      <c r="N60" s="159"/>
      <c r="O60" s="138"/>
      <c r="P60" s="7">
        <f t="shared" si="1"/>
        <v>0</v>
      </c>
    </row>
    <row r="61" spans="1:16" ht="18.75">
      <c r="A61" s="47" t="s">
        <v>49</v>
      </c>
      <c r="B61" s="472"/>
      <c r="C61" s="50" t="s">
        <v>18</v>
      </c>
      <c r="D61" s="139"/>
      <c r="E61" s="139"/>
      <c r="F61" s="144"/>
      <c r="G61" s="139"/>
      <c r="H61" s="153"/>
      <c r="I61" s="139"/>
      <c r="J61" s="139"/>
      <c r="K61" s="139"/>
      <c r="L61" s="139"/>
      <c r="M61" s="160"/>
      <c r="N61" s="160"/>
      <c r="O61" s="139"/>
      <c r="P61" s="8">
        <f t="shared" si="1"/>
        <v>0</v>
      </c>
    </row>
    <row r="62" spans="1:16" ht="18.75">
      <c r="A62" s="47" t="s">
        <v>0</v>
      </c>
      <c r="B62" s="49" t="s">
        <v>50</v>
      </c>
      <c r="C62" s="57" t="s">
        <v>16</v>
      </c>
      <c r="D62" s="138"/>
      <c r="E62" s="138"/>
      <c r="F62" s="143"/>
      <c r="G62" s="138"/>
      <c r="H62" s="152"/>
      <c r="I62" s="138"/>
      <c r="J62" s="138"/>
      <c r="K62" s="138"/>
      <c r="L62" s="138"/>
      <c r="M62" s="159"/>
      <c r="N62" s="159"/>
      <c r="O62" s="138"/>
      <c r="P62" s="7">
        <f t="shared" si="1"/>
        <v>0</v>
      </c>
    </row>
    <row r="63" spans="1:16" ht="18.75">
      <c r="A63" s="47" t="s">
        <v>51</v>
      </c>
      <c r="B63" s="50" t="s">
        <v>119</v>
      </c>
      <c r="C63" s="50" t="s">
        <v>18</v>
      </c>
      <c r="D63" s="139"/>
      <c r="E63" s="139"/>
      <c r="F63" s="144"/>
      <c r="G63" s="139"/>
      <c r="H63" s="153"/>
      <c r="I63" s="139"/>
      <c r="J63" s="139"/>
      <c r="K63" s="139"/>
      <c r="L63" s="139"/>
      <c r="M63" s="160"/>
      <c r="N63" s="160"/>
      <c r="O63" s="139"/>
      <c r="P63" s="8">
        <f t="shared" si="1"/>
        <v>0</v>
      </c>
    </row>
    <row r="64" spans="1:16" ht="18.75">
      <c r="A64" s="47" t="s">
        <v>0</v>
      </c>
      <c r="B64" s="471" t="s">
        <v>53</v>
      </c>
      <c r="C64" s="57" t="s">
        <v>16</v>
      </c>
      <c r="D64" s="138"/>
      <c r="E64" s="138"/>
      <c r="F64" s="143"/>
      <c r="G64" s="138"/>
      <c r="H64" s="152"/>
      <c r="I64" s="138"/>
      <c r="J64" s="138"/>
      <c r="K64" s="138"/>
      <c r="L64" s="138"/>
      <c r="M64" s="159"/>
      <c r="N64" s="159"/>
      <c r="O64" s="138"/>
      <c r="P64" s="7">
        <f t="shared" si="1"/>
        <v>0</v>
      </c>
    </row>
    <row r="65" spans="1:16" ht="18.75">
      <c r="A65" s="47" t="s">
        <v>23</v>
      </c>
      <c r="B65" s="472"/>
      <c r="C65" s="50" t="s">
        <v>18</v>
      </c>
      <c r="D65" s="139"/>
      <c r="E65" s="139"/>
      <c r="F65" s="144"/>
      <c r="G65" s="139"/>
      <c r="H65" s="153"/>
      <c r="I65" s="139"/>
      <c r="J65" s="139"/>
      <c r="K65" s="139"/>
      <c r="L65" s="139"/>
      <c r="M65" s="160"/>
      <c r="N65" s="160"/>
      <c r="O65" s="139"/>
      <c r="P65" s="8">
        <f t="shared" si="1"/>
        <v>0</v>
      </c>
    </row>
    <row r="66" spans="1:16" ht="18.75">
      <c r="A66" s="52"/>
      <c r="B66" s="49" t="s">
        <v>20</v>
      </c>
      <c r="C66" s="57" t="s">
        <v>16</v>
      </c>
      <c r="D66" s="138"/>
      <c r="E66" s="138"/>
      <c r="F66" s="143"/>
      <c r="G66" s="138">
        <v>0</v>
      </c>
      <c r="H66" s="152"/>
      <c r="I66" s="138"/>
      <c r="J66" s="138"/>
      <c r="K66" s="138"/>
      <c r="L66" s="138"/>
      <c r="M66" s="159"/>
      <c r="N66" s="159"/>
      <c r="O66" s="138"/>
      <c r="P66" s="7">
        <f t="shared" si="1"/>
        <v>0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40"/>
      <c r="E67" s="140"/>
      <c r="F67" s="149"/>
      <c r="G67" s="140">
        <v>0</v>
      </c>
      <c r="H67" s="157"/>
      <c r="I67" s="140"/>
      <c r="J67" s="140"/>
      <c r="K67" s="140"/>
      <c r="L67" s="140"/>
      <c r="M67" s="161"/>
      <c r="N67" s="161"/>
      <c r="O67" s="140"/>
      <c r="P67" s="9">
        <f t="shared" si="1"/>
        <v>0</v>
      </c>
    </row>
    <row r="68" spans="4:16" ht="18.75">
      <c r="D68" s="172"/>
      <c r="E68" s="172"/>
      <c r="F68" s="378"/>
      <c r="G68" s="172"/>
      <c r="H68" s="172"/>
      <c r="I68" s="172"/>
      <c r="J68" s="172"/>
      <c r="K68" s="172"/>
      <c r="L68" s="172"/>
      <c r="M68" s="338"/>
      <c r="N68" s="338"/>
      <c r="O68" s="172"/>
      <c r="P68" s="10"/>
    </row>
    <row r="69" spans="1:16" ht="19.5" thickBot="1">
      <c r="A69" s="11" t="s">
        <v>84</v>
      </c>
      <c r="B69" s="41"/>
      <c r="C69" s="11"/>
      <c r="D69" s="339"/>
      <c r="E69" s="339"/>
      <c r="F69" s="379"/>
      <c r="G69" s="339"/>
      <c r="H69" s="339"/>
      <c r="I69" s="339"/>
      <c r="J69" s="339"/>
      <c r="K69" s="339"/>
      <c r="L69" s="339"/>
      <c r="M69" s="341"/>
      <c r="N69" s="341"/>
      <c r="O69" s="488"/>
      <c r="P69" s="488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158</v>
      </c>
      <c r="C71" s="57" t="s">
        <v>16</v>
      </c>
      <c r="D71" s="141">
        <v>0</v>
      </c>
      <c r="E71" s="141">
        <v>0</v>
      </c>
      <c r="F71" s="147">
        <v>0</v>
      </c>
      <c r="G71" s="178">
        <v>0</v>
      </c>
      <c r="H71" s="166">
        <v>0</v>
      </c>
      <c r="I71" s="141">
        <v>0</v>
      </c>
      <c r="J71" s="141">
        <v>0</v>
      </c>
      <c r="K71" s="141">
        <v>0</v>
      </c>
      <c r="L71" s="141">
        <v>0</v>
      </c>
      <c r="M71" s="162">
        <v>0</v>
      </c>
      <c r="N71" s="162">
        <v>0</v>
      </c>
      <c r="O71" s="141">
        <v>0</v>
      </c>
      <c r="P71" s="7">
        <f aca="true" t="shared" si="2" ref="P71:P102">SUM(D71:O71)</f>
        <v>0</v>
      </c>
    </row>
    <row r="72" spans="1:16" ht="18.75">
      <c r="A72" s="66" t="s">
        <v>51</v>
      </c>
      <c r="B72" s="470"/>
      <c r="C72" s="50" t="s">
        <v>18</v>
      </c>
      <c r="D72" s="123">
        <v>0</v>
      </c>
      <c r="E72" s="201">
        <v>0</v>
      </c>
      <c r="F72" s="199">
        <v>0</v>
      </c>
      <c r="G72" s="179">
        <v>0</v>
      </c>
      <c r="H72" s="167">
        <v>0</v>
      </c>
      <c r="I72" s="123">
        <v>0</v>
      </c>
      <c r="J72" s="123">
        <v>0</v>
      </c>
      <c r="K72" s="123">
        <v>0</v>
      </c>
      <c r="L72" s="123">
        <v>0</v>
      </c>
      <c r="M72" s="163">
        <v>0</v>
      </c>
      <c r="N72" s="163">
        <v>0</v>
      </c>
      <c r="O72" s="123">
        <v>0</v>
      </c>
      <c r="P72" s="8">
        <f t="shared" si="2"/>
        <v>0</v>
      </c>
    </row>
    <row r="73" spans="1:16" ht="18.75">
      <c r="A73" s="47" t="s">
        <v>0</v>
      </c>
      <c r="B73" s="471" t="s">
        <v>54</v>
      </c>
      <c r="C73" s="57" t="s">
        <v>16</v>
      </c>
      <c r="D73" s="138">
        <v>1.366</v>
      </c>
      <c r="E73" s="180"/>
      <c r="F73" s="197"/>
      <c r="G73" s="180"/>
      <c r="H73" s="174"/>
      <c r="I73" s="138"/>
      <c r="J73" s="138"/>
      <c r="K73" s="138"/>
      <c r="L73" s="138"/>
      <c r="M73" s="159"/>
      <c r="N73" s="159"/>
      <c r="O73" s="138"/>
      <c r="P73" s="7">
        <f t="shared" si="2"/>
        <v>1.366</v>
      </c>
    </row>
    <row r="74" spans="1:16" ht="18.75">
      <c r="A74" s="47" t="s">
        <v>34</v>
      </c>
      <c r="B74" s="472"/>
      <c r="C74" s="50" t="s">
        <v>18</v>
      </c>
      <c r="D74" s="139">
        <v>1809.801</v>
      </c>
      <c r="E74" s="181"/>
      <c r="F74" s="200"/>
      <c r="G74" s="181"/>
      <c r="H74" s="175"/>
      <c r="I74" s="139"/>
      <c r="J74" s="139"/>
      <c r="K74" s="139"/>
      <c r="L74" s="139"/>
      <c r="M74" s="160"/>
      <c r="N74" s="160"/>
      <c r="O74" s="139"/>
      <c r="P74" s="8">
        <f t="shared" si="2"/>
        <v>1809.801</v>
      </c>
    </row>
    <row r="75" spans="1:16" ht="18.75">
      <c r="A75" s="47" t="s">
        <v>0</v>
      </c>
      <c r="B75" s="471" t="s">
        <v>55</v>
      </c>
      <c r="C75" s="57" t="s">
        <v>16</v>
      </c>
      <c r="D75" s="138"/>
      <c r="E75" s="180">
        <v>0.809</v>
      </c>
      <c r="F75" s="197"/>
      <c r="G75" s="180"/>
      <c r="H75" s="174"/>
      <c r="I75" s="138"/>
      <c r="J75" s="138"/>
      <c r="K75" s="138"/>
      <c r="L75" s="138"/>
      <c r="M75" s="159"/>
      <c r="N75" s="159"/>
      <c r="O75" s="138"/>
      <c r="P75" s="7">
        <f t="shared" si="2"/>
        <v>0.809</v>
      </c>
    </row>
    <row r="76" spans="1:16" ht="18.75">
      <c r="A76" s="47" t="s">
        <v>0</v>
      </c>
      <c r="B76" s="472"/>
      <c r="C76" s="50" t="s">
        <v>18</v>
      </c>
      <c r="D76" s="139"/>
      <c r="E76" s="181">
        <v>1389.761</v>
      </c>
      <c r="F76" s="200"/>
      <c r="G76" s="181"/>
      <c r="H76" s="175"/>
      <c r="I76" s="139"/>
      <c r="J76" s="139"/>
      <c r="K76" s="139"/>
      <c r="L76" s="139"/>
      <c r="M76" s="160"/>
      <c r="N76" s="160"/>
      <c r="O76" s="139"/>
      <c r="P76" s="8">
        <f t="shared" si="2"/>
        <v>1389.761</v>
      </c>
    </row>
    <row r="77" spans="1:16" ht="18.75">
      <c r="A77" s="47" t="s">
        <v>56</v>
      </c>
      <c r="B77" s="49" t="s">
        <v>57</v>
      </c>
      <c r="C77" s="57" t="s">
        <v>16</v>
      </c>
      <c r="D77" s="138"/>
      <c r="E77" s="180"/>
      <c r="F77" s="197"/>
      <c r="G77" s="180"/>
      <c r="H77" s="174"/>
      <c r="I77" s="138"/>
      <c r="J77" s="138"/>
      <c r="K77" s="138"/>
      <c r="L77" s="138"/>
      <c r="M77" s="159"/>
      <c r="N77" s="159"/>
      <c r="O77" s="138"/>
      <c r="P77" s="7">
        <f t="shared" si="2"/>
        <v>0</v>
      </c>
    </row>
    <row r="78" spans="1:16" ht="18.75">
      <c r="A78" s="52"/>
      <c r="B78" s="50" t="s">
        <v>58</v>
      </c>
      <c r="C78" s="50" t="s">
        <v>18</v>
      </c>
      <c r="D78" s="139"/>
      <c r="E78" s="181"/>
      <c r="F78" s="200"/>
      <c r="G78" s="181"/>
      <c r="H78" s="175"/>
      <c r="I78" s="139"/>
      <c r="J78" s="139"/>
      <c r="K78" s="139"/>
      <c r="L78" s="139"/>
      <c r="M78" s="160"/>
      <c r="N78" s="160"/>
      <c r="O78" s="139"/>
      <c r="P78" s="8">
        <f t="shared" si="2"/>
        <v>0</v>
      </c>
    </row>
    <row r="79" spans="1:16" ht="18.75">
      <c r="A79" s="52"/>
      <c r="B79" s="471" t="s">
        <v>59</v>
      </c>
      <c r="C79" s="57" t="s">
        <v>16</v>
      </c>
      <c r="D79" s="138"/>
      <c r="E79" s="180"/>
      <c r="F79" s="197"/>
      <c r="G79" s="180"/>
      <c r="H79" s="174"/>
      <c r="I79" s="138"/>
      <c r="J79" s="138"/>
      <c r="K79" s="138"/>
      <c r="L79" s="138"/>
      <c r="M79" s="159"/>
      <c r="N79" s="159"/>
      <c r="O79" s="138"/>
      <c r="P79" s="7">
        <f t="shared" si="2"/>
        <v>0</v>
      </c>
    </row>
    <row r="80" spans="1:16" ht="18.75">
      <c r="A80" s="47" t="s">
        <v>17</v>
      </c>
      <c r="B80" s="472"/>
      <c r="C80" s="50" t="s">
        <v>18</v>
      </c>
      <c r="D80" s="139"/>
      <c r="E80" s="181"/>
      <c r="F80" s="200"/>
      <c r="G80" s="181"/>
      <c r="H80" s="175"/>
      <c r="I80" s="139"/>
      <c r="J80" s="139"/>
      <c r="K80" s="139"/>
      <c r="L80" s="139"/>
      <c r="M80" s="160"/>
      <c r="N80" s="160"/>
      <c r="O80" s="139"/>
      <c r="P80" s="8">
        <f t="shared" si="2"/>
        <v>0</v>
      </c>
    </row>
    <row r="81" spans="1:16" ht="18.75">
      <c r="A81" s="52"/>
      <c r="B81" s="49" t="s">
        <v>20</v>
      </c>
      <c r="C81" s="57" t="s">
        <v>16</v>
      </c>
      <c r="D81" s="138">
        <v>0.548</v>
      </c>
      <c r="E81" s="180">
        <v>0.391</v>
      </c>
      <c r="F81" s="197"/>
      <c r="G81" s="180"/>
      <c r="H81" s="174"/>
      <c r="I81" s="138"/>
      <c r="J81" s="138"/>
      <c r="K81" s="138"/>
      <c r="L81" s="138"/>
      <c r="M81" s="159"/>
      <c r="N81" s="159"/>
      <c r="O81" s="138"/>
      <c r="P81" s="7">
        <f t="shared" si="2"/>
        <v>0.9390000000000001</v>
      </c>
    </row>
    <row r="82" spans="1:16" ht="18.75">
      <c r="A82" s="52"/>
      <c r="B82" s="50" t="s">
        <v>60</v>
      </c>
      <c r="C82" s="50" t="s">
        <v>18</v>
      </c>
      <c r="D82" s="139">
        <v>315.888</v>
      </c>
      <c r="E82" s="181">
        <v>196.001</v>
      </c>
      <c r="F82" s="200"/>
      <c r="G82" s="181"/>
      <c r="H82" s="175"/>
      <c r="I82" s="139"/>
      <c r="J82" s="139"/>
      <c r="K82" s="139"/>
      <c r="L82" s="139"/>
      <c r="M82" s="160"/>
      <c r="N82" s="160"/>
      <c r="O82" s="139"/>
      <c r="P82" s="8">
        <f t="shared" si="2"/>
        <v>511.889</v>
      </c>
    </row>
    <row r="83" spans="1:16" ht="18.75">
      <c r="A83" s="47" t="s">
        <v>23</v>
      </c>
      <c r="B83" s="469" t="s">
        <v>157</v>
      </c>
      <c r="C83" s="57" t="s">
        <v>16</v>
      </c>
      <c r="D83" s="141">
        <v>1.9140000000000001</v>
      </c>
      <c r="E83" s="178">
        <v>1.2000000000000002</v>
      </c>
      <c r="F83" s="198">
        <v>0</v>
      </c>
      <c r="G83" s="431">
        <v>0</v>
      </c>
      <c r="H83" s="176">
        <v>0</v>
      </c>
      <c r="I83" s="141">
        <v>0</v>
      </c>
      <c r="J83" s="141">
        <v>0</v>
      </c>
      <c r="K83" s="141">
        <v>0</v>
      </c>
      <c r="L83" s="141">
        <v>0</v>
      </c>
      <c r="M83" s="162">
        <v>0</v>
      </c>
      <c r="N83" s="162">
        <v>0</v>
      </c>
      <c r="O83" s="141">
        <v>0</v>
      </c>
      <c r="P83" s="7">
        <f t="shared" si="2"/>
        <v>3.1140000000000003</v>
      </c>
    </row>
    <row r="84" spans="1:16" ht="18.75">
      <c r="A84" s="51"/>
      <c r="B84" s="470"/>
      <c r="C84" s="50" t="s">
        <v>18</v>
      </c>
      <c r="D84" s="123">
        <v>2125.689</v>
      </c>
      <c r="E84" s="179">
        <v>1585.762</v>
      </c>
      <c r="F84" s="199">
        <v>0</v>
      </c>
      <c r="G84" s="179">
        <v>0</v>
      </c>
      <c r="H84" s="177">
        <v>0</v>
      </c>
      <c r="I84" s="123">
        <v>0</v>
      </c>
      <c r="J84" s="123">
        <v>0</v>
      </c>
      <c r="K84" s="123">
        <v>0</v>
      </c>
      <c r="L84" s="123">
        <v>0</v>
      </c>
      <c r="M84" s="163">
        <v>0</v>
      </c>
      <c r="N84" s="163">
        <v>0</v>
      </c>
      <c r="O84" s="123">
        <v>0</v>
      </c>
      <c r="P84" s="8">
        <f t="shared" si="2"/>
        <v>3711.451</v>
      </c>
    </row>
    <row r="85" spans="1:16" ht="18.75">
      <c r="A85" s="465" t="s">
        <v>163</v>
      </c>
      <c r="B85" s="466"/>
      <c r="C85" s="57" t="s">
        <v>16</v>
      </c>
      <c r="D85" s="138">
        <v>1.997</v>
      </c>
      <c r="E85" s="180">
        <v>0.352</v>
      </c>
      <c r="F85" s="197"/>
      <c r="G85" s="180"/>
      <c r="H85" s="174"/>
      <c r="I85" s="138"/>
      <c r="J85" s="138"/>
      <c r="K85" s="138"/>
      <c r="L85" s="138"/>
      <c r="M85" s="159"/>
      <c r="N85" s="159"/>
      <c r="O85" s="138"/>
      <c r="P85" s="7">
        <f t="shared" si="2"/>
        <v>2.349</v>
      </c>
    </row>
    <row r="86" spans="1:16" ht="18.75">
      <c r="A86" s="467"/>
      <c r="B86" s="468"/>
      <c r="C86" s="50" t="s">
        <v>18</v>
      </c>
      <c r="D86" s="139">
        <v>1953.701</v>
      </c>
      <c r="E86" s="181">
        <v>435.516</v>
      </c>
      <c r="F86" s="200"/>
      <c r="G86" s="181"/>
      <c r="H86" s="175"/>
      <c r="I86" s="139"/>
      <c r="J86" s="139"/>
      <c r="K86" s="139"/>
      <c r="L86" s="139"/>
      <c r="M86" s="160"/>
      <c r="N86" s="160"/>
      <c r="O86" s="139"/>
      <c r="P86" s="8">
        <f t="shared" si="2"/>
        <v>2389.217</v>
      </c>
    </row>
    <row r="87" spans="1:16" ht="18.75">
      <c r="A87" s="465" t="s">
        <v>61</v>
      </c>
      <c r="B87" s="466"/>
      <c r="C87" s="57" t="s">
        <v>16</v>
      </c>
      <c r="D87" s="138"/>
      <c r="E87" s="180"/>
      <c r="F87" s="197"/>
      <c r="G87" s="180"/>
      <c r="H87" s="174"/>
      <c r="I87" s="138"/>
      <c r="J87" s="138"/>
      <c r="K87" s="138"/>
      <c r="L87" s="138"/>
      <c r="M87" s="159"/>
      <c r="N87" s="159"/>
      <c r="O87" s="138"/>
      <c r="P87" s="7">
        <f t="shared" si="2"/>
        <v>0</v>
      </c>
    </row>
    <row r="88" spans="1:16" ht="18.75">
      <c r="A88" s="467"/>
      <c r="B88" s="468"/>
      <c r="C88" s="50" t="s">
        <v>18</v>
      </c>
      <c r="D88" s="139"/>
      <c r="E88" s="181"/>
      <c r="F88" s="200"/>
      <c r="G88" s="181"/>
      <c r="H88" s="175"/>
      <c r="I88" s="139"/>
      <c r="J88" s="139"/>
      <c r="K88" s="139"/>
      <c r="L88" s="139"/>
      <c r="M88" s="160"/>
      <c r="N88" s="160"/>
      <c r="O88" s="139"/>
      <c r="P88" s="8">
        <f t="shared" si="2"/>
        <v>0</v>
      </c>
    </row>
    <row r="89" spans="1:16" ht="18.75">
      <c r="A89" s="465" t="s">
        <v>164</v>
      </c>
      <c r="B89" s="466"/>
      <c r="C89" s="57" t="s">
        <v>16</v>
      </c>
      <c r="D89" s="138"/>
      <c r="E89" s="202"/>
      <c r="F89" s="197"/>
      <c r="G89" s="180"/>
      <c r="H89" s="174"/>
      <c r="I89" s="138"/>
      <c r="J89" s="138"/>
      <c r="K89" s="138"/>
      <c r="L89" s="138"/>
      <c r="M89" s="159"/>
      <c r="N89" s="159"/>
      <c r="O89" s="138"/>
      <c r="P89" s="7">
        <f t="shared" si="2"/>
        <v>0</v>
      </c>
    </row>
    <row r="90" spans="1:16" ht="18.75">
      <c r="A90" s="467"/>
      <c r="B90" s="468"/>
      <c r="C90" s="50" t="s">
        <v>18</v>
      </c>
      <c r="D90" s="139"/>
      <c r="E90" s="181"/>
      <c r="F90" s="200"/>
      <c r="G90" s="181"/>
      <c r="H90" s="175"/>
      <c r="I90" s="139"/>
      <c r="J90" s="139"/>
      <c r="K90" s="139"/>
      <c r="L90" s="139"/>
      <c r="M90" s="160"/>
      <c r="N90" s="160"/>
      <c r="O90" s="139"/>
      <c r="P90" s="8">
        <f t="shared" si="2"/>
        <v>0</v>
      </c>
    </row>
    <row r="91" spans="1:16" ht="18.75">
      <c r="A91" s="465" t="s">
        <v>165</v>
      </c>
      <c r="B91" s="466"/>
      <c r="C91" s="57" t="s">
        <v>16</v>
      </c>
      <c r="D91" s="138"/>
      <c r="E91" s="180"/>
      <c r="F91" s="197"/>
      <c r="G91" s="180"/>
      <c r="H91" s="174"/>
      <c r="I91" s="138"/>
      <c r="J91" s="138"/>
      <c r="K91" s="138"/>
      <c r="L91" s="138"/>
      <c r="M91" s="159"/>
      <c r="N91" s="159"/>
      <c r="O91" s="138"/>
      <c r="P91" s="7">
        <f t="shared" si="2"/>
        <v>0</v>
      </c>
    </row>
    <row r="92" spans="1:16" ht="18.75">
      <c r="A92" s="467"/>
      <c r="B92" s="468"/>
      <c r="C92" s="50" t="s">
        <v>18</v>
      </c>
      <c r="D92" s="139"/>
      <c r="E92" s="181"/>
      <c r="F92" s="200"/>
      <c r="G92" s="181"/>
      <c r="H92" s="175"/>
      <c r="I92" s="139"/>
      <c r="J92" s="139"/>
      <c r="K92" s="139"/>
      <c r="L92" s="139"/>
      <c r="M92" s="160"/>
      <c r="N92" s="160"/>
      <c r="O92" s="139"/>
      <c r="P92" s="8">
        <f t="shared" si="2"/>
        <v>0</v>
      </c>
    </row>
    <row r="93" spans="1:16" ht="18.75">
      <c r="A93" s="465" t="s">
        <v>63</v>
      </c>
      <c r="B93" s="466"/>
      <c r="C93" s="57" t="s">
        <v>16</v>
      </c>
      <c r="D93" s="138"/>
      <c r="E93" s="180"/>
      <c r="F93" s="197"/>
      <c r="G93" s="180"/>
      <c r="H93" s="174"/>
      <c r="I93" s="138"/>
      <c r="J93" s="138"/>
      <c r="K93" s="138"/>
      <c r="L93" s="138"/>
      <c r="M93" s="159"/>
      <c r="N93" s="159"/>
      <c r="O93" s="138"/>
      <c r="P93" s="7">
        <f t="shared" si="2"/>
        <v>0</v>
      </c>
    </row>
    <row r="94" spans="1:16" ht="18.75">
      <c r="A94" s="467"/>
      <c r="B94" s="468"/>
      <c r="C94" s="50" t="s">
        <v>18</v>
      </c>
      <c r="D94" s="139"/>
      <c r="E94" s="181"/>
      <c r="F94" s="200"/>
      <c r="G94" s="181"/>
      <c r="H94" s="175"/>
      <c r="I94" s="139"/>
      <c r="J94" s="139"/>
      <c r="K94" s="139"/>
      <c r="L94" s="139"/>
      <c r="M94" s="160"/>
      <c r="N94" s="160"/>
      <c r="O94" s="139"/>
      <c r="P94" s="8">
        <f t="shared" si="2"/>
        <v>0</v>
      </c>
    </row>
    <row r="95" spans="1:16" ht="18.75">
      <c r="A95" s="465" t="s">
        <v>175</v>
      </c>
      <c r="B95" s="466"/>
      <c r="C95" s="57" t="s">
        <v>16</v>
      </c>
      <c r="D95" s="138">
        <v>0.223</v>
      </c>
      <c r="E95" s="180">
        <v>1.699</v>
      </c>
      <c r="F95" s="197"/>
      <c r="G95" s="180"/>
      <c r="H95" s="174"/>
      <c r="I95" s="138"/>
      <c r="J95" s="138"/>
      <c r="K95" s="138"/>
      <c r="L95" s="138"/>
      <c r="M95" s="159"/>
      <c r="N95" s="159"/>
      <c r="O95" s="138"/>
      <c r="P95" s="7">
        <f t="shared" si="2"/>
        <v>1.9220000000000002</v>
      </c>
    </row>
    <row r="96" spans="1:16" ht="18.75">
      <c r="A96" s="467"/>
      <c r="B96" s="468"/>
      <c r="C96" s="50" t="s">
        <v>18</v>
      </c>
      <c r="D96" s="139">
        <v>111.647</v>
      </c>
      <c r="E96" s="181">
        <v>1248.305</v>
      </c>
      <c r="F96" s="200"/>
      <c r="G96" s="181"/>
      <c r="H96" s="175"/>
      <c r="I96" s="139"/>
      <c r="J96" s="139"/>
      <c r="K96" s="139"/>
      <c r="L96" s="139"/>
      <c r="M96" s="160"/>
      <c r="N96" s="160"/>
      <c r="O96" s="139"/>
      <c r="P96" s="8">
        <f t="shared" si="2"/>
        <v>1359.952</v>
      </c>
    </row>
    <row r="97" spans="1:16" ht="18.75">
      <c r="A97" s="465" t="s">
        <v>64</v>
      </c>
      <c r="B97" s="466"/>
      <c r="C97" s="57" t="s">
        <v>16</v>
      </c>
      <c r="D97" s="138">
        <v>0.427</v>
      </c>
      <c r="E97" s="180">
        <v>0.615</v>
      </c>
      <c r="F97" s="197"/>
      <c r="G97" s="180"/>
      <c r="H97" s="174"/>
      <c r="I97" s="138"/>
      <c r="J97" s="138"/>
      <c r="K97" s="138"/>
      <c r="L97" s="138"/>
      <c r="M97" s="159"/>
      <c r="N97" s="159"/>
      <c r="O97" s="138"/>
      <c r="P97" s="7">
        <f t="shared" si="2"/>
        <v>1.042</v>
      </c>
    </row>
    <row r="98" spans="1:16" ht="18.75">
      <c r="A98" s="467"/>
      <c r="B98" s="468"/>
      <c r="C98" s="50" t="s">
        <v>18</v>
      </c>
      <c r="D98" s="139">
        <v>452.894</v>
      </c>
      <c r="E98" s="205">
        <v>570.865</v>
      </c>
      <c r="F98" s="200"/>
      <c r="G98" s="181"/>
      <c r="H98" s="175"/>
      <c r="I98" s="139"/>
      <c r="J98" s="139"/>
      <c r="K98" s="139"/>
      <c r="L98" s="139"/>
      <c r="M98" s="160"/>
      <c r="N98" s="160"/>
      <c r="O98" s="139"/>
      <c r="P98" s="8">
        <f t="shared" si="2"/>
        <v>1023.759</v>
      </c>
    </row>
    <row r="99" spans="1:16" ht="18.75">
      <c r="A99" s="473" t="s">
        <v>65</v>
      </c>
      <c r="B99" s="474"/>
      <c r="C99" s="57" t="s">
        <v>16</v>
      </c>
      <c r="D99" s="105">
        <v>4.563</v>
      </c>
      <c r="E99" s="315">
        <v>3.8660000000000005</v>
      </c>
      <c r="F99" s="203">
        <v>0</v>
      </c>
      <c r="G99" s="309">
        <v>0</v>
      </c>
      <c r="H99" s="98">
        <v>0</v>
      </c>
      <c r="I99" s="105">
        <v>0</v>
      </c>
      <c r="J99" s="105">
        <v>0</v>
      </c>
      <c r="K99" s="105">
        <v>0</v>
      </c>
      <c r="L99" s="105">
        <v>0</v>
      </c>
      <c r="M99" s="122">
        <v>0</v>
      </c>
      <c r="N99" s="122">
        <v>0</v>
      </c>
      <c r="O99" s="105">
        <v>0</v>
      </c>
      <c r="P99" s="7">
        <f t="shared" si="2"/>
        <v>8.429</v>
      </c>
    </row>
    <row r="100" spans="1:16" ht="18.75">
      <c r="A100" s="475"/>
      <c r="B100" s="476"/>
      <c r="C100" s="50" t="s">
        <v>18</v>
      </c>
      <c r="D100" s="124">
        <v>4652.583</v>
      </c>
      <c r="E100" s="313">
        <v>3840.4480000000003</v>
      </c>
      <c r="F100" s="204">
        <v>0</v>
      </c>
      <c r="G100" s="313">
        <v>0</v>
      </c>
      <c r="H100" s="99">
        <v>0</v>
      </c>
      <c r="I100" s="124">
        <v>0</v>
      </c>
      <c r="J100" s="124">
        <v>0</v>
      </c>
      <c r="K100" s="124">
        <v>0</v>
      </c>
      <c r="L100" s="124">
        <v>0</v>
      </c>
      <c r="M100" s="430">
        <v>0</v>
      </c>
      <c r="N100" s="430">
        <v>0</v>
      </c>
      <c r="O100" s="124">
        <v>0</v>
      </c>
      <c r="P100" s="8">
        <f t="shared" si="2"/>
        <v>8493.030999999999</v>
      </c>
    </row>
    <row r="101" spans="1:16" ht="18.75">
      <c r="A101" s="47" t="s">
        <v>0</v>
      </c>
      <c r="B101" s="471" t="s">
        <v>176</v>
      </c>
      <c r="C101" s="57" t="s">
        <v>16</v>
      </c>
      <c r="D101" s="138"/>
      <c r="E101" s="180"/>
      <c r="F101" s="197"/>
      <c r="G101" s="180"/>
      <c r="H101" s="174"/>
      <c r="I101" s="138"/>
      <c r="J101" s="138"/>
      <c r="K101" s="138"/>
      <c r="L101" s="138"/>
      <c r="M101" s="159"/>
      <c r="N101" s="159"/>
      <c r="O101" s="138"/>
      <c r="P101" s="7">
        <f t="shared" si="2"/>
        <v>0</v>
      </c>
    </row>
    <row r="102" spans="1:16" ht="18.75">
      <c r="A102" s="47" t="s">
        <v>0</v>
      </c>
      <c r="B102" s="472"/>
      <c r="C102" s="50" t="s">
        <v>18</v>
      </c>
      <c r="D102" s="139"/>
      <c r="E102" s="181"/>
      <c r="F102" s="200"/>
      <c r="G102" s="181"/>
      <c r="H102" s="175"/>
      <c r="I102" s="139"/>
      <c r="J102" s="139"/>
      <c r="K102" s="139"/>
      <c r="L102" s="139"/>
      <c r="M102" s="160"/>
      <c r="N102" s="160"/>
      <c r="O102" s="139"/>
      <c r="P102" s="8">
        <f t="shared" si="2"/>
        <v>0</v>
      </c>
    </row>
    <row r="103" spans="1:16" ht="18.75">
      <c r="A103" s="47" t="s">
        <v>66</v>
      </c>
      <c r="B103" s="471" t="s">
        <v>177</v>
      </c>
      <c r="C103" s="57" t="s">
        <v>16</v>
      </c>
      <c r="D103" s="138">
        <v>0.161</v>
      </c>
      <c r="E103" s="180">
        <v>0.152</v>
      </c>
      <c r="F103" s="197"/>
      <c r="G103" s="180"/>
      <c r="H103" s="174"/>
      <c r="I103" s="138"/>
      <c r="J103" s="138"/>
      <c r="K103" s="138"/>
      <c r="L103" s="138"/>
      <c r="M103" s="159"/>
      <c r="N103" s="159"/>
      <c r="O103" s="138"/>
      <c r="P103" s="7">
        <f aca="true" t="shared" si="3" ref="P103:P134">SUM(D103:O103)</f>
        <v>0.313</v>
      </c>
    </row>
    <row r="104" spans="1:16" ht="18.75">
      <c r="A104" s="47" t="s">
        <v>0</v>
      </c>
      <c r="B104" s="472"/>
      <c r="C104" s="50" t="s">
        <v>18</v>
      </c>
      <c r="D104" s="139">
        <v>80.627</v>
      </c>
      <c r="E104" s="181">
        <v>75.798</v>
      </c>
      <c r="F104" s="200"/>
      <c r="G104" s="181"/>
      <c r="H104" s="175"/>
      <c r="I104" s="139"/>
      <c r="J104" s="139"/>
      <c r="K104" s="139"/>
      <c r="L104" s="139"/>
      <c r="M104" s="160"/>
      <c r="N104" s="160"/>
      <c r="O104" s="139"/>
      <c r="P104" s="8">
        <f t="shared" si="3"/>
        <v>156.425</v>
      </c>
    </row>
    <row r="105" spans="1:16" ht="18.75">
      <c r="A105" s="47" t="s">
        <v>0</v>
      </c>
      <c r="B105" s="471" t="s">
        <v>197</v>
      </c>
      <c r="C105" s="57" t="s">
        <v>16</v>
      </c>
      <c r="D105" s="138"/>
      <c r="E105" s="180">
        <v>0.005</v>
      </c>
      <c r="F105" s="197"/>
      <c r="G105" s="180"/>
      <c r="H105" s="174"/>
      <c r="I105" s="138"/>
      <c r="J105" s="138"/>
      <c r="K105" s="138"/>
      <c r="L105" s="138"/>
      <c r="M105" s="159"/>
      <c r="N105" s="159"/>
      <c r="O105" s="138"/>
      <c r="P105" s="7">
        <f t="shared" si="3"/>
        <v>0.005</v>
      </c>
    </row>
    <row r="106" spans="1:16" ht="18.75">
      <c r="A106" s="52"/>
      <c r="B106" s="472"/>
      <c r="C106" s="50" t="s">
        <v>18</v>
      </c>
      <c r="D106" s="139"/>
      <c r="E106" s="181">
        <v>16.485</v>
      </c>
      <c r="F106" s="200"/>
      <c r="G106" s="181"/>
      <c r="H106" s="175"/>
      <c r="I106" s="139"/>
      <c r="J106" s="139"/>
      <c r="K106" s="139"/>
      <c r="L106" s="139"/>
      <c r="M106" s="160"/>
      <c r="N106" s="160"/>
      <c r="O106" s="139"/>
      <c r="P106" s="8">
        <f t="shared" si="3"/>
        <v>16.485</v>
      </c>
    </row>
    <row r="107" spans="1:16" ht="18.75">
      <c r="A107" s="47" t="s">
        <v>67</v>
      </c>
      <c r="B107" s="471" t="s">
        <v>198</v>
      </c>
      <c r="C107" s="57" t="s">
        <v>16</v>
      </c>
      <c r="D107" s="138">
        <v>0.024</v>
      </c>
      <c r="E107" s="180"/>
      <c r="F107" s="197"/>
      <c r="G107" s="180"/>
      <c r="H107" s="174"/>
      <c r="I107" s="138"/>
      <c r="J107" s="138"/>
      <c r="K107" s="138"/>
      <c r="L107" s="138"/>
      <c r="M107" s="159"/>
      <c r="N107" s="159"/>
      <c r="O107" s="138"/>
      <c r="P107" s="7">
        <f t="shared" si="3"/>
        <v>0.024</v>
      </c>
    </row>
    <row r="108" spans="1:16" ht="18.75">
      <c r="A108" s="52"/>
      <c r="B108" s="472"/>
      <c r="C108" s="50" t="s">
        <v>18</v>
      </c>
      <c r="D108" s="139">
        <v>34.818</v>
      </c>
      <c r="E108" s="181"/>
      <c r="F108" s="200"/>
      <c r="G108" s="181"/>
      <c r="H108" s="175"/>
      <c r="I108" s="139"/>
      <c r="J108" s="139"/>
      <c r="K108" s="139"/>
      <c r="L108" s="139"/>
      <c r="M108" s="160"/>
      <c r="N108" s="160"/>
      <c r="O108" s="139"/>
      <c r="P108" s="8">
        <f t="shared" si="3"/>
        <v>34.818</v>
      </c>
    </row>
    <row r="109" spans="1:16" ht="18.75">
      <c r="A109" s="52"/>
      <c r="B109" s="471" t="s">
        <v>200</v>
      </c>
      <c r="C109" s="57" t="s">
        <v>16</v>
      </c>
      <c r="D109" s="138"/>
      <c r="E109" s="202"/>
      <c r="F109" s="197"/>
      <c r="G109" s="180"/>
      <c r="H109" s="174"/>
      <c r="I109" s="138"/>
      <c r="J109" s="138"/>
      <c r="K109" s="138"/>
      <c r="L109" s="138"/>
      <c r="M109" s="159"/>
      <c r="N109" s="159"/>
      <c r="O109" s="138"/>
      <c r="P109" s="7">
        <f t="shared" si="3"/>
        <v>0</v>
      </c>
    </row>
    <row r="110" spans="1:16" ht="18.75">
      <c r="A110" s="52"/>
      <c r="B110" s="472"/>
      <c r="C110" s="50" t="s">
        <v>18</v>
      </c>
      <c r="D110" s="139"/>
      <c r="E110" s="181"/>
      <c r="F110" s="200"/>
      <c r="G110" s="181"/>
      <c r="H110" s="175"/>
      <c r="I110" s="139"/>
      <c r="J110" s="139"/>
      <c r="K110" s="139"/>
      <c r="L110" s="139"/>
      <c r="M110" s="160"/>
      <c r="N110" s="160"/>
      <c r="O110" s="139"/>
      <c r="P110" s="8">
        <f t="shared" si="3"/>
        <v>0</v>
      </c>
    </row>
    <row r="111" spans="1:16" ht="18.75">
      <c r="A111" s="47" t="s">
        <v>68</v>
      </c>
      <c r="B111" s="471" t="s">
        <v>191</v>
      </c>
      <c r="C111" s="57" t="s">
        <v>16</v>
      </c>
      <c r="D111" s="138"/>
      <c r="E111" s="180"/>
      <c r="F111" s="197"/>
      <c r="G111" s="180"/>
      <c r="H111" s="174"/>
      <c r="I111" s="138"/>
      <c r="J111" s="138"/>
      <c r="K111" s="138"/>
      <c r="L111" s="138"/>
      <c r="M111" s="159"/>
      <c r="N111" s="159"/>
      <c r="O111" s="138"/>
      <c r="P111" s="7">
        <f t="shared" si="3"/>
        <v>0</v>
      </c>
    </row>
    <row r="112" spans="1:16" ht="18.75">
      <c r="A112" s="52"/>
      <c r="B112" s="472"/>
      <c r="C112" s="50" t="s">
        <v>18</v>
      </c>
      <c r="D112" s="139"/>
      <c r="E112" s="181"/>
      <c r="F112" s="200"/>
      <c r="G112" s="181"/>
      <c r="H112" s="175"/>
      <c r="I112" s="139"/>
      <c r="J112" s="139"/>
      <c r="K112" s="139"/>
      <c r="L112" s="139"/>
      <c r="M112" s="160"/>
      <c r="N112" s="160"/>
      <c r="O112" s="139"/>
      <c r="P112" s="8">
        <f t="shared" si="3"/>
        <v>0</v>
      </c>
    </row>
    <row r="113" spans="1:16" ht="18.75">
      <c r="A113" s="52"/>
      <c r="B113" s="471" t="s">
        <v>192</v>
      </c>
      <c r="C113" s="57" t="s">
        <v>16</v>
      </c>
      <c r="D113" s="138">
        <v>0.133</v>
      </c>
      <c r="E113" s="180">
        <v>0.233</v>
      </c>
      <c r="F113" s="197"/>
      <c r="G113" s="180"/>
      <c r="H113" s="174"/>
      <c r="I113" s="138"/>
      <c r="J113" s="138"/>
      <c r="K113" s="138"/>
      <c r="L113" s="138"/>
      <c r="M113" s="159"/>
      <c r="N113" s="159"/>
      <c r="O113" s="138"/>
      <c r="P113" s="7">
        <f t="shared" si="3"/>
        <v>0.366</v>
      </c>
    </row>
    <row r="114" spans="1:16" ht="18.75">
      <c r="A114" s="52"/>
      <c r="B114" s="472"/>
      <c r="C114" s="50" t="s">
        <v>18</v>
      </c>
      <c r="D114" s="139">
        <v>332.64</v>
      </c>
      <c r="E114" s="181">
        <v>549.885</v>
      </c>
      <c r="F114" s="200"/>
      <c r="G114" s="181"/>
      <c r="H114" s="175"/>
      <c r="I114" s="139"/>
      <c r="J114" s="139"/>
      <c r="K114" s="139"/>
      <c r="L114" s="139"/>
      <c r="M114" s="160"/>
      <c r="N114" s="160"/>
      <c r="O114" s="139"/>
      <c r="P114" s="8">
        <f t="shared" si="3"/>
        <v>882.525</v>
      </c>
    </row>
    <row r="115" spans="1:16" ht="18.75">
      <c r="A115" s="47" t="s">
        <v>70</v>
      </c>
      <c r="B115" s="471" t="s">
        <v>183</v>
      </c>
      <c r="C115" s="57" t="s">
        <v>16</v>
      </c>
      <c r="D115" s="138"/>
      <c r="E115" s="180"/>
      <c r="F115" s="197"/>
      <c r="G115" s="180"/>
      <c r="H115" s="174"/>
      <c r="I115" s="138"/>
      <c r="J115" s="138"/>
      <c r="K115" s="138"/>
      <c r="L115" s="138"/>
      <c r="M115" s="159"/>
      <c r="N115" s="159"/>
      <c r="O115" s="138"/>
      <c r="P115" s="7">
        <f t="shared" si="3"/>
        <v>0</v>
      </c>
    </row>
    <row r="116" spans="1:16" ht="18.75">
      <c r="A116" s="52"/>
      <c r="B116" s="472"/>
      <c r="C116" s="50" t="s">
        <v>18</v>
      </c>
      <c r="D116" s="139"/>
      <c r="E116" s="181"/>
      <c r="F116" s="200"/>
      <c r="G116" s="181"/>
      <c r="H116" s="175"/>
      <c r="I116" s="139"/>
      <c r="J116" s="139"/>
      <c r="K116" s="139"/>
      <c r="L116" s="139"/>
      <c r="M116" s="160"/>
      <c r="N116" s="160"/>
      <c r="O116" s="139"/>
      <c r="P116" s="8">
        <f t="shared" si="3"/>
        <v>0</v>
      </c>
    </row>
    <row r="117" spans="1:16" ht="18.75">
      <c r="A117" s="52"/>
      <c r="B117" s="471" t="s">
        <v>72</v>
      </c>
      <c r="C117" s="57" t="s">
        <v>16</v>
      </c>
      <c r="D117" s="138"/>
      <c r="E117" s="180"/>
      <c r="F117" s="197"/>
      <c r="G117" s="180"/>
      <c r="H117" s="174"/>
      <c r="I117" s="138"/>
      <c r="J117" s="138"/>
      <c r="K117" s="138"/>
      <c r="L117" s="138"/>
      <c r="M117" s="159"/>
      <c r="N117" s="159"/>
      <c r="O117" s="138"/>
      <c r="P117" s="7">
        <f t="shared" si="3"/>
        <v>0</v>
      </c>
    </row>
    <row r="118" spans="1:16" ht="18.75">
      <c r="A118" s="52"/>
      <c r="B118" s="472"/>
      <c r="C118" s="50" t="s">
        <v>18</v>
      </c>
      <c r="D118" s="139"/>
      <c r="E118" s="181"/>
      <c r="F118" s="200"/>
      <c r="G118" s="181"/>
      <c r="H118" s="175"/>
      <c r="I118" s="139"/>
      <c r="J118" s="139"/>
      <c r="K118" s="139"/>
      <c r="L118" s="139"/>
      <c r="M118" s="160"/>
      <c r="N118" s="160"/>
      <c r="O118" s="139"/>
      <c r="P118" s="8">
        <f t="shared" si="3"/>
        <v>0</v>
      </c>
    </row>
    <row r="119" spans="1:16" ht="18.75">
      <c r="A119" s="47" t="s">
        <v>23</v>
      </c>
      <c r="B119" s="471" t="s">
        <v>184</v>
      </c>
      <c r="C119" s="57" t="s">
        <v>16</v>
      </c>
      <c r="D119" s="138"/>
      <c r="E119" s="180"/>
      <c r="F119" s="197"/>
      <c r="G119" s="180"/>
      <c r="H119" s="174"/>
      <c r="I119" s="138"/>
      <c r="J119" s="138"/>
      <c r="K119" s="138"/>
      <c r="L119" s="138"/>
      <c r="M119" s="159"/>
      <c r="N119" s="159"/>
      <c r="O119" s="138"/>
      <c r="P119" s="7">
        <f t="shared" si="3"/>
        <v>0</v>
      </c>
    </row>
    <row r="120" spans="1:16" ht="18.75">
      <c r="A120" s="52"/>
      <c r="B120" s="472"/>
      <c r="C120" s="50" t="s">
        <v>18</v>
      </c>
      <c r="D120" s="139"/>
      <c r="E120" s="205"/>
      <c r="F120" s="200"/>
      <c r="G120" s="181"/>
      <c r="H120" s="175"/>
      <c r="I120" s="139"/>
      <c r="J120" s="139"/>
      <c r="K120" s="139"/>
      <c r="L120" s="139"/>
      <c r="M120" s="160"/>
      <c r="N120" s="160"/>
      <c r="O120" s="139"/>
      <c r="P120" s="8">
        <f t="shared" si="3"/>
        <v>0</v>
      </c>
    </row>
    <row r="121" spans="1:16" ht="18.75">
      <c r="A121" s="52"/>
      <c r="B121" s="49" t="s">
        <v>20</v>
      </c>
      <c r="C121" s="57" t="s">
        <v>16</v>
      </c>
      <c r="D121" s="138"/>
      <c r="E121" s="180"/>
      <c r="F121" s="197"/>
      <c r="G121" s="180"/>
      <c r="H121" s="174"/>
      <c r="I121" s="138"/>
      <c r="J121" s="138"/>
      <c r="K121" s="138"/>
      <c r="L121" s="138"/>
      <c r="M121" s="159"/>
      <c r="N121" s="159"/>
      <c r="O121" s="138"/>
      <c r="P121" s="7">
        <f t="shared" si="3"/>
        <v>0</v>
      </c>
    </row>
    <row r="122" spans="1:16" ht="18.75">
      <c r="A122" s="52"/>
      <c r="B122" s="50" t="s">
        <v>73</v>
      </c>
      <c r="C122" s="50" t="s">
        <v>18</v>
      </c>
      <c r="D122" s="139"/>
      <c r="E122" s="181"/>
      <c r="F122" s="200"/>
      <c r="G122" s="181"/>
      <c r="H122" s="175"/>
      <c r="I122" s="139"/>
      <c r="J122" s="139"/>
      <c r="K122" s="139"/>
      <c r="L122" s="139"/>
      <c r="M122" s="160"/>
      <c r="N122" s="160"/>
      <c r="O122" s="139"/>
      <c r="P122" s="8">
        <f t="shared" si="3"/>
        <v>0</v>
      </c>
    </row>
    <row r="123" spans="1:16" ht="18.75">
      <c r="A123" s="52"/>
      <c r="B123" s="469" t="s">
        <v>157</v>
      </c>
      <c r="C123" s="57" t="s">
        <v>16</v>
      </c>
      <c r="D123" s="141">
        <v>0.318</v>
      </c>
      <c r="E123" s="178">
        <v>0.39</v>
      </c>
      <c r="F123" s="198">
        <v>0</v>
      </c>
      <c r="G123" s="431">
        <v>0</v>
      </c>
      <c r="H123" s="176">
        <v>0</v>
      </c>
      <c r="I123" s="141">
        <v>0</v>
      </c>
      <c r="J123" s="141">
        <v>0</v>
      </c>
      <c r="K123" s="141">
        <v>0</v>
      </c>
      <c r="L123" s="141">
        <v>0</v>
      </c>
      <c r="M123" s="162">
        <v>0</v>
      </c>
      <c r="N123" s="162">
        <v>0</v>
      </c>
      <c r="O123" s="141">
        <v>0</v>
      </c>
      <c r="P123" s="7">
        <f t="shared" si="3"/>
        <v>0.708</v>
      </c>
    </row>
    <row r="124" spans="1:16" ht="18.75">
      <c r="A124" s="51"/>
      <c r="B124" s="470"/>
      <c r="C124" s="50" t="s">
        <v>18</v>
      </c>
      <c r="D124" s="123">
        <v>448.085</v>
      </c>
      <c r="E124" s="179">
        <v>642.168</v>
      </c>
      <c r="F124" s="199">
        <v>0</v>
      </c>
      <c r="G124" s="179">
        <v>0</v>
      </c>
      <c r="H124" s="177">
        <v>0</v>
      </c>
      <c r="I124" s="123">
        <v>0</v>
      </c>
      <c r="J124" s="123">
        <v>0</v>
      </c>
      <c r="K124" s="123">
        <v>0</v>
      </c>
      <c r="L124" s="123">
        <v>0</v>
      </c>
      <c r="M124" s="163">
        <v>0</v>
      </c>
      <c r="N124" s="163">
        <v>0</v>
      </c>
      <c r="O124" s="123">
        <v>0</v>
      </c>
      <c r="P124" s="8">
        <f t="shared" si="3"/>
        <v>1090.253</v>
      </c>
    </row>
    <row r="125" spans="1:16" ht="18.75">
      <c r="A125" s="47" t="s">
        <v>0</v>
      </c>
      <c r="B125" s="471" t="s">
        <v>74</v>
      </c>
      <c r="C125" s="57" t="s">
        <v>16</v>
      </c>
      <c r="D125" s="138"/>
      <c r="E125" s="180"/>
      <c r="F125" s="197"/>
      <c r="G125" s="180"/>
      <c r="H125" s="174"/>
      <c r="I125" s="138"/>
      <c r="J125" s="138"/>
      <c r="K125" s="138"/>
      <c r="L125" s="138"/>
      <c r="M125" s="159"/>
      <c r="N125" s="159"/>
      <c r="O125" s="138"/>
      <c r="P125" s="7">
        <f t="shared" si="3"/>
        <v>0</v>
      </c>
    </row>
    <row r="126" spans="1:16" ht="18.75">
      <c r="A126" s="47" t="s">
        <v>0</v>
      </c>
      <c r="B126" s="472"/>
      <c r="C126" s="50" t="s">
        <v>18</v>
      </c>
      <c r="D126" s="139"/>
      <c r="E126" s="139"/>
      <c r="F126" s="144"/>
      <c r="G126" s="181"/>
      <c r="H126" s="175"/>
      <c r="I126" s="139"/>
      <c r="J126" s="139"/>
      <c r="K126" s="139"/>
      <c r="L126" s="139"/>
      <c r="M126" s="160"/>
      <c r="N126" s="160"/>
      <c r="O126" s="139"/>
      <c r="P126" s="8">
        <f t="shared" si="3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138"/>
      <c r="E127" s="138"/>
      <c r="F127" s="143"/>
      <c r="G127" s="180"/>
      <c r="H127" s="174"/>
      <c r="I127" s="138"/>
      <c r="J127" s="138"/>
      <c r="K127" s="138"/>
      <c r="L127" s="138"/>
      <c r="M127" s="159"/>
      <c r="N127" s="159"/>
      <c r="O127" s="138"/>
      <c r="P127" s="7">
        <f t="shared" si="3"/>
        <v>0</v>
      </c>
    </row>
    <row r="128" spans="1:16" ht="18.75">
      <c r="A128" s="52"/>
      <c r="B128" s="472"/>
      <c r="C128" s="50" t="s">
        <v>18</v>
      </c>
      <c r="D128" s="139"/>
      <c r="E128" s="139"/>
      <c r="F128" s="144"/>
      <c r="G128" s="181"/>
      <c r="H128" s="175"/>
      <c r="I128" s="139"/>
      <c r="J128" s="139"/>
      <c r="K128" s="139"/>
      <c r="L128" s="139"/>
      <c r="M128" s="160"/>
      <c r="N128" s="160"/>
      <c r="O128" s="139"/>
      <c r="P128" s="8">
        <f t="shared" si="3"/>
        <v>0</v>
      </c>
    </row>
    <row r="129" spans="1:16" ht="18.75">
      <c r="A129" s="47" t="s">
        <v>77</v>
      </c>
      <c r="B129" s="49" t="s">
        <v>20</v>
      </c>
      <c r="C129" s="49" t="s">
        <v>16</v>
      </c>
      <c r="D129" s="142"/>
      <c r="E129" s="142"/>
      <c r="F129" s="150"/>
      <c r="G129" s="182"/>
      <c r="H129" s="158"/>
      <c r="I129" s="142"/>
      <c r="J129" s="142"/>
      <c r="K129" s="142"/>
      <c r="L129" s="142"/>
      <c r="M129" s="164"/>
      <c r="N129" s="164"/>
      <c r="O129" s="142"/>
      <c r="P129" s="12">
        <f t="shared" si="3"/>
        <v>0</v>
      </c>
    </row>
    <row r="130" spans="1:16" ht="18.75">
      <c r="A130" s="52"/>
      <c r="B130" s="49" t="s">
        <v>78</v>
      </c>
      <c r="C130" s="57" t="s">
        <v>79</v>
      </c>
      <c r="D130" s="138"/>
      <c r="E130" s="138"/>
      <c r="F130" s="143"/>
      <c r="G130" s="180"/>
      <c r="H130" s="174"/>
      <c r="I130" s="138"/>
      <c r="J130" s="138"/>
      <c r="K130" s="138"/>
      <c r="L130" s="138"/>
      <c r="M130" s="159"/>
      <c r="N130" s="159"/>
      <c r="O130" s="138"/>
      <c r="P130" s="7">
        <f t="shared" si="3"/>
        <v>0</v>
      </c>
    </row>
    <row r="131" spans="1:16" ht="18.75">
      <c r="A131" s="47" t="s">
        <v>23</v>
      </c>
      <c r="B131" s="2"/>
      <c r="C131" s="50" t="s">
        <v>18</v>
      </c>
      <c r="D131" s="139"/>
      <c r="E131" s="139"/>
      <c r="F131" s="144"/>
      <c r="G131" s="181"/>
      <c r="H131" s="175"/>
      <c r="I131" s="139"/>
      <c r="J131" s="139"/>
      <c r="K131" s="139"/>
      <c r="L131" s="139"/>
      <c r="M131" s="160"/>
      <c r="N131" s="160"/>
      <c r="O131" s="139"/>
      <c r="P131" s="8">
        <f t="shared" si="3"/>
        <v>0</v>
      </c>
    </row>
    <row r="132" spans="1:16" ht="18.75">
      <c r="A132" s="52"/>
      <c r="B132" s="58" t="s">
        <v>0</v>
      </c>
      <c r="C132" s="49" t="s">
        <v>16</v>
      </c>
      <c r="D132" s="432">
        <v>0</v>
      </c>
      <c r="E132" s="432">
        <v>0</v>
      </c>
      <c r="F132" s="433">
        <v>0</v>
      </c>
      <c r="G132" s="434">
        <v>0</v>
      </c>
      <c r="H132" s="97">
        <v>0</v>
      </c>
      <c r="I132" s="432">
        <v>0</v>
      </c>
      <c r="J132" s="432">
        <v>0</v>
      </c>
      <c r="K132" s="432">
        <v>0</v>
      </c>
      <c r="L132" s="432">
        <v>0</v>
      </c>
      <c r="M132" s="435">
        <v>0</v>
      </c>
      <c r="N132" s="435">
        <v>0</v>
      </c>
      <c r="O132" s="432">
        <v>0</v>
      </c>
      <c r="P132" s="12">
        <f t="shared" si="3"/>
        <v>0</v>
      </c>
    </row>
    <row r="133" spans="1:16" ht="18.75">
      <c r="A133" s="52"/>
      <c r="B133" s="59" t="s">
        <v>185</v>
      </c>
      <c r="C133" s="57" t="s">
        <v>79</v>
      </c>
      <c r="D133" s="141">
        <v>0</v>
      </c>
      <c r="E133" s="141">
        <v>0</v>
      </c>
      <c r="F133" s="147">
        <v>0</v>
      </c>
      <c r="G133" s="178">
        <v>0</v>
      </c>
      <c r="H133" s="98">
        <v>0</v>
      </c>
      <c r="I133" s="141">
        <v>0</v>
      </c>
      <c r="J133" s="141">
        <v>0</v>
      </c>
      <c r="K133" s="141">
        <v>0</v>
      </c>
      <c r="L133" s="141">
        <v>0</v>
      </c>
      <c r="M133" s="162">
        <v>0</v>
      </c>
      <c r="N133" s="162">
        <v>0</v>
      </c>
      <c r="O133" s="141">
        <v>0</v>
      </c>
      <c r="P133" s="7">
        <f t="shared" si="3"/>
        <v>0</v>
      </c>
    </row>
    <row r="134" spans="1:16" ht="18.75">
      <c r="A134" s="51"/>
      <c r="B134" s="2"/>
      <c r="C134" s="50" t="s">
        <v>18</v>
      </c>
      <c r="D134" s="123">
        <v>0</v>
      </c>
      <c r="E134" s="123">
        <v>0</v>
      </c>
      <c r="F134" s="148">
        <v>0</v>
      </c>
      <c r="G134" s="179">
        <v>0</v>
      </c>
      <c r="H134" s="99">
        <v>0</v>
      </c>
      <c r="I134" s="123">
        <v>0</v>
      </c>
      <c r="J134" s="123">
        <v>0</v>
      </c>
      <c r="K134" s="123">
        <v>0</v>
      </c>
      <c r="L134" s="123">
        <v>0</v>
      </c>
      <c r="M134" s="163">
        <v>0</v>
      </c>
      <c r="N134" s="163">
        <v>0</v>
      </c>
      <c r="O134" s="123">
        <v>0</v>
      </c>
      <c r="P134" s="8">
        <f t="shared" si="3"/>
        <v>0</v>
      </c>
    </row>
    <row r="135" spans="1:16" s="222" customFormat="1" ht="18.75">
      <c r="A135" s="217"/>
      <c r="B135" s="218" t="s">
        <v>0</v>
      </c>
      <c r="C135" s="219" t="s">
        <v>16</v>
      </c>
      <c r="D135" s="436">
        <v>4.880999999999999</v>
      </c>
      <c r="E135" s="436">
        <v>4.256</v>
      </c>
      <c r="F135" s="237">
        <v>0</v>
      </c>
      <c r="G135" s="437">
        <v>0</v>
      </c>
      <c r="H135" s="242">
        <v>0</v>
      </c>
      <c r="I135" s="436">
        <v>0</v>
      </c>
      <c r="J135" s="436">
        <v>0</v>
      </c>
      <c r="K135" s="436">
        <v>0</v>
      </c>
      <c r="L135" s="436">
        <v>0</v>
      </c>
      <c r="M135" s="438">
        <v>0</v>
      </c>
      <c r="N135" s="438">
        <v>0</v>
      </c>
      <c r="O135" s="436">
        <v>0</v>
      </c>
      <c r="P135" s="221">
        <f>SUM(D135:O135)</f>
        <v>9.137</v>
      </c>
    </row>
    <row r="136" spans="1:16" s="222" customFormat="1" ht="18.75">
      <c r="A136" s="217"/>
      <c r="B136" s="223" t="s">
        <v>153</v>
      </c>
      <c r="C136" s="224" t="s">
        <v>79</v>
      </c>
      <c r="D136" s="439">
        <v>0</v>
      </c>
      <c r="E136" s="439">
        <v>0</v>
      </c>
      <c r="F136" s="440">
        <v>0</v>
      </c>
      <c r="G136" s="441">
        <v>0</v>
      </c>
      <c r="H136" s="243">
        <v>0</v>
      </c>
      <c r="I136" s="439">
        <v>0</v>
      </c>
      <c r="J136" s="439">
        <v>0</v>
      </c>
      <c r="K136" s="439">
        <v>0</v>
      </c>
      <c r="L136" s="439">
        <v>0</v>
      </c>
      <c r="M136" s="442">
        <v>0</v>
      </c>
      <c r="N136" s="442">
        <v>0</v>
      </c>
      <c r="O136" s="439">
        <v>0</v>
      </c>
      <c r="P136" s="226">
        <f>SUM(D136:O136)</f>
        <v>0</v>
      </c>
    </row>
    <row r="137" spans="1:16" s="222" customFormat="1" ht="19.5" thickBot="1">
      <c r="A137" s="227"/>
      <c r="B137" s="228"/>
      <c r="C137" s="229" t="s">
        <v>18</v>
      </c>
      <c r="D137" s="443">
        <v>5100.668</v>
      </c>
      <c r="E137" s="443">
        <v>4482.616</v>
      </c>
      <c r="F137" s="241">
        <v>0</v>
      </c>
      <c r="G137" s="444">
        <v>0</v>
      </c>
      <c r="H137" s="445">
        <v>0</v>
      </c>
      <c r="I137" s="443">
        <v>0</v>
      </c>
      <c r="J137" s="443">
        <v>0</v>
      </c>
      <c r="K137" s="443">
        <v>0</v>
      </c>
      <c r="L137" s="443">
        <v>0</v>
      </c>
      <c r="M137" s="446">
        <v>0</v>
      </c>
      <c r="N137" s="446">
        <v>0</v>
      </c>
      <c r="O137" s="443">
        <v>0</v>
      </c>
      <c r="P137" s="231">
        <f>SUM(D137:O137)</f>
        <v>9583.284</v>
      </c>
    </row>
    <row r="138" spans="15:16" ht="18.75">
      <c r="O138" s="485" t="s">
        <v>92</v>
      </c>
      <c r="P138" s="48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="60" zoomScaleNormal="60" zoomScalePageLayoutView="0" workbookViewId="0" topLeftCell="A1">
      <pane xSplit="3" ySplit="3" topLeftCell="D8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 t="s">
        <v>94</v>
      </c>
      <c r="B2" s="41"/>
      <c r="C2" s="11"/>
      <c r="O2" s="486" t="s">
        <v>90</v>
      </c>
      <c r="P2" s="486"/>
    </row>
    <row r="3" spans="1:16" ht="18.75">
      <c r="A3" s="42"/>
      <c r="B3" s="43"/>
      <c r="C3" s="165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6" t="s">
        <v>16</v>
      </c>
      <c r="D4" s="342">
        <v>0.0797</v>
      </c>
      <c r="E4" s="342">
        <v>0.067</v>
      </c>
      <c r="F4" s="381"/>
      <c r="G4" s="409"/>
      <c r="H4" s="410"/>
      <c r="I4" s="342"/>
      <c r="J4" s="342"/>
      <c r="K4" s="342">
        <v>5.797</v>
      </c>
      <c r="L4" s="342">
        <v>3.005</v>
      </c>
      <c r="M4" s="343">
        <v>0.9228</v>
      </c>
      <c r="N4" s="343">
        <v>0.314</v>
      </c>
      <c r="O4" s="342">
        <v>816.038</v>
      </c>
      <c r="P4" s="7">
        <f aca="true" t="shared" si="0" ref="P4:P35">SUM(D4:O4)</f>
        <v>826.2235000000001</v>
      </c>
    </row>
    <row r="5" spans="1:16" ht="18.75">
      <c r="A5" s="47" t="s">
        <v>17</v>
      </c>
      <c r="B5" s="472"/>
      <c r="C5" s="50" t="s">
        <v>18</v>
      </c>
      <c r="D5" s="345">
        <v>10.903</v>
      </c>
      <c r="E5" s="345">
        <v>8.253</v>
      </c>
      <c r="F5" s="411"/>
      <c r="G5" s="345"/>
      <c r="H5" s="347"/>
      <c r="I5" s="345"/>
      <c r="J5" s="345"/>
      <c r="K5" s="345">
        <v>338.718</v>
      </c>
      <c r="L5" s="345">
        <v>468.468</v>
      </c>
      <c r="M5" s="346">
        <v>72.718</v>
      </c>
      <c r="N5" s="346">
        <v>21.157</v>
      </c>
      <c r="O5" s="345">
        <v>35199.51</v>
      </c>
      <c r="P5" s="8">
        <f t="shared" si="0"/>
        <v>36119.727</v>
      </c>
    </row>
    <row r="6" spans="1:16" ht="18.75">
      <c r="A6" s="47" t="s">
        <v>19</v>
      </c>
      <c r="B6" s="49" t="s">
        <v>20</v>
      </c>
      <c r="C6" s="57" t="s">
        <v>16</v>
      </c>
      <c r="D6" s="342">
        <v>3025.18</v>
      </c>
      <c r="E6" s="342">
        <v>40.2475</v>
      </c>
      <c r="F6" s="381"/>
      <c r="G6" s="342"/>
      <c r="H6" s="344"/>
      <c r="I6" s="342"/>
      <c r="J6" s="342"/>
      <c r="K6" s="342">
        <v>5.2385</v>
      </c>
      <c r="L6" s="342">
        <v>0.019</v>
      </c>
      <c r="M6" s="343">
        <v>0.994</v>
      </c>
      <c r="N6" s="343">
        <v>224.251</v>
      </c>
      <c r="O6" s="342">
        <v>1590.176</v>
      </c>
      <c r="P6" s="7">
        <f t="shared" si="0"/>
        <v>4886.106</v>
      </c>
    </row>
    <row r="7" spans="1:16" ht="18.75">
      <c r="A7" s="47" t="s">
        <v>21</v>
      </c>
      <c r="B7" s="50" t="s">
        <v>22</v>
      </c>
      <c r="C7" s="50" t="s">
        <v>18</v>
      </c>
      <c r="D7" s="345">
        <v>119251.41</v>
      </c>
      <c r="E7" s="345">
        <v>1808.707</v>
      </c>
      <c r="F7" s="382"/>
      <c r="G7" s="345"/>
      <c r="H7" s="347"/>
      <c r="I7" s="383"/>
      <c r="J7" s="383"/>
      <c r="K7" s="383">
        <v>118.826</v>
      </c>
      <c r="L7" s="383">
        <v>0.914</v>
      </c>
      <c r="M7" s="391">
        <v>13.692</v>
      </c>
      <c r="N7" s="346">
        <v>4656.29</v>
      </c>
      <c r="O7" s="345">
        <v>40914.415</v>
      </c>
      <c r="P7" s="8">
        <f t="shared" si="0"/>
        <v>166764.254</v>
      </c>
    </row>
    <row r="8" spans="1:16" ht="18.75">
      <c r="A8" s="47" t="s">
        <v>23</v>
      </c>
      <c r="B8" s="469" t="s">
        <v>157</v>
      </c>
      <c r="C8" s="57" t="s">
        <v>16</v>
      </c>
      <c r="D8" s="348">
        <v>3025.2596999999996</v>
      </c>
      <c r="E8" s="348">
        <v>40.3145</v>
      </c>
      <c r="F8" s="406">
        <v>0</v>
      </c>
      <c r="G8" s="294">
        <v>0</v>
      </c>
      <c r="H8" s="258">
        <v>0</v>
      </c>
      <c r="I8" s="348">
        <v>0</v>
      </c>
      <c r="J8" s="348">
        <v>0</v>
      </c>
      <c r="K8" s="348">
        <v>11.035499999999999</v>
      </c>
      <c r="L8" s="348">
        <v>3.024</v>
      </c>
      <c r="M8" s="349">
        <v>1.9167999999999998</v>
      </c>
      <c r="N8" s="349">
        <v>224.565</v>
      </c>
      <c r="O8" s="348">
        <v>2406.214</v>
      </c>
      <c r="P8" s="7">
        <f t="shared" si="0"/>
        <v>5712.3295</v>
      </c>
    </row>
    <row r="9" spans="1:16" ht="18.75">
      <c r="A9" s="51"/>
      <c r="B9" s="470"/>
      <c r="C9" s="50" t="s">
        <v>18</v>
      </c>
      <c r="D9" s="287">
        <v>119262.31300000001</v>
      </c>
      <c r="E9" s="287">
        <v>1816.96</v>
      </c>
      <c r="F9" s="297">
        <v>0</v>
      </c>
      <c r="G9" s="296">
        <v>0</v>
      </c>
      <c r="H9" s="255">
        <v>0</v>
      </c>
      <c r="I9" s="287">
        <v>0</v>
      </c>
      <c r="J9" s="287">
        <v>0</v>
      </c>
      <c r="K9" s="287">
        <v>457.544</v>
      </c>
      <c r="L9" s="287">
        <v>469.382</v>
      </c>
      <c r="M9" s="289">
        <v>86.41</v>
      </c>
      <c r="N9" s="289">
        <v>4677.447</v>
      </c>
      <c r="O9" s="287">
        <v>76113.925</v>
      </c>
      <c r="P9" s="8">
        <f t="shared" si="0"/>
        <v>202883.98100000003</v>
      </c>
    </row>
    <row r="10" spans="1:16" ht="18.75">
      <c r="A10" s="465" t="s">
        <v>25</v>
      </c>
      <c r="B10" s="466"/>
      <c r="C10" s="57" t="s">
        <v>16</v>
      </c>
      <c r="D10" s="342"/>
      <c r="E10" s="342"/>
      <c r="F10" s="381"/>
      <c r="G10" s="342"/>
      <c r="H10" s="344"/>
      <c r="I10" s="342"/>
      <c r="J10" s="342"/>
      <c r="K10" s="342">
        <v>0.685</v>
      </c>
      <c r="L10" s="342">
        <v>0.763</v>
      </c>
      <c r="M10" s="343">
        <v>0.651</v>
      </c>
      <c r="N10" s="343">
        <v>0.035</v>
      </c>
      <c r="O10" s="342"/>
      <c r="P10" s="7">
        <f t="shared" si="0"/>
        <v>2.1340000000000003</v>
      </c>
    </row>
    <row r="11" spans="1:16" ht="18.75">
      <c r="A11" s="467"/>
      <c r="B11" s="468"/>
      <c r="C11" s="50" t="s">
        <v>18</v>
      </c>
      <c r="D11" s="345"/>
      <c r="E11" s="383"/>
      <c r="F11" s="382"/>
      <c r="G11" s="345"/>
      <c r="H11" s="347"/>
      <c r="I11" s="345"/>
      <c r="J11" s="345"/>
      <c r="K11" s="345">
        <v>20.197</v>
      </c>
      <c r="L11" s="345">
        <v>16.78</v>
      </c>
      <c r="M11" s="346">
        <v>25.527</v>
      </c>
      <c r="N11" s="346">
        <v>0.735</v>
      </c>
      <c r="O11" s="345"/>
      <c r="P11" s="8">
        <f t="shared" si="0"/>
        <v>63.239000000000004</v>
      </c>
    </row>
    <row r="12" spans="1:16" ht="18.75">
      <c r="A12" s="52"/>
      <c r="B12" s="471" t="s">
        <v>26</v>
      </c>
      <c r="C12" s="57" t="s">
        <v>16</v>
      </c>
      <c r="D12" s="342"/>
      <c r="E12" s="342"/>
      <c r="F12" s="381"/>
      <c r="G12" s="342"/>
      <c r="H12" s="344"/>
      <c r="I12" s="342"/>
      <c r="J12" s="342"/>
      <c r="K12" s="342">
        <v>0.207</v>
      </c>
      <c r="L12" s="342"/>
      <c r="M12" s="343"/>
      <c r="N12" s="343"/>
      <c r="O12" s="342"/>
      <c r="P12" s="7">
        <f t="shared" si="0"/>
        <v>0.207</v>
      </c>
    </row>
    <row r="13" spans="1:16" ht="18.75">
      <c r="A13" s="47" t="s">
        <v>0</v>
      </c>
      <c r="B13" s="472"/>
      <c r="C13" s="50" t="s">
        <v>18</v>
      </c>
      <c r="D13" s="345"/>
      <c r="E13" s="345"/>
      <c r="F13" s="382"/>
      <c r="G13" s="345"/>
      <c r="H13" s="347"/>
      <c r="I13" s="345"/>
      <c r="J13" s="345"/>
      <c r="K13" s="345">
        <v>484.813</v>
      </c>
      <c r="L13" s="345"/>
      <c r="M13" s="346"/>
      <c r="N13" s="346"/>
      <c r="O13" s="345"/>
      <c r="P13" s="8">
        <f t="shared" si="0"/>
        <v>484.813</v>
      </c>
    </row>
    <row r="14" spans="1:16" ht="18.75">
      <c r="A14" s="47" t="s">
        <v>27</v>
      </c>
      <c r="B14" s="471" t="s">
        <v>28</v>
      </c>
      <c r="C14" s="57" t="s">
        <v>16</v>
      </c>
      <c r="D14" s="342"/>
      <c r="E14" s="342"/>
      <c r="F14" s="381"/>
      <c r="G14" s="342"/>
      <c r="H14" s="344"/>
      <c r="I14" s="342"/>
      <c r="J14" s="342"/>
      <c r="K14" s="342">
        <v>0.0626</v>
      </c>
      <c r="L14" s="342">
        <v>0.0413</v>
      </c>
      <c r="M14" s="343">
        <v>0.4131</v>
      </c>
      <c r="N14" s="343">
        <v>0.246</v>
      </c>
      <c r="O14" s="342">
        <v>0.0613</v>
      </c>
      <c r="P14" s="7">
        <f t="shared" si="0"/>
        <v>0.8243</v>
      </c>
    </row>
    <row r="15" spans="1:16" ht="18.75">
      <c r="A15" s="47" t="s">
        <v>0</v>
      </c>
      <c r="B15" s="472"/>
      <c r="C15" s="50" t="s">
        <v>18</v>
      </c>
      <c r="D15" s="345"/>
      <c r="E15" s="345"/>
      <c r="F15" s="382"/>
      <c r="G15" s="345"/>
      <c r="H15" s="347"/>
      <c r="I15" s="345"/>
      <c r="J15" s="345"/>
      <c r="K15" s="345">
        <v>101.616</v>
      </c>
      <c r="L15" s="345">
        <v>69.214</v>
      </c>
      <c r="M15" s="346">
        <v>277.273</v>
      </c>
      <c r="N15" s="346">
        <v>415.541</v>
      </c>
      <c r="O15" s="345">
        <v>91.33</v>
      </c>
      <c r="P15" s="8">
        <f t="shared" si="0"/>
        <v>954.974</v>
      </c>
    </row>
    <row r="16" spans="1:16" ht="18.75">
      <c r="A16" s="47" t="s">
        <v>29</v>
      </c>
      <c r="B16" s="471" t="s">
        <v>30</v>
      </c>
      <c r="C16" s="57" t="s">
        <v>16</v>
      </c>
      <c r="D16" s="342"/>
      <c r="E16" s="342"/>
      <c r="F16" s="381"/>
      <c r="G16" s="342"/>
      <c r="H16" s="344"/>
      <c r="I16" s="342"/>
      <c r="J16" s="342"/>
      <c r="K16" s="342"/>
      <c r="L16" s="342"/>
      <c r="M16" s="343"/>
      <c r="N16" s="343"/>
      <c r="O16" s="342"/>
      <c r="P16" s="7">
        <f t="shared" si="0"/>
        <v>0</v>
      </c>
    </row>
    <row r="17" spans="1:16" ht="18.75">
      <c r="A17" s="52"/>
      <c r="B17" s="472"/>
      <c r="C17" s="50" t="s">
        <v>18</v>
      </c>
      <c r="D17" s="345"/>
      <c r="E17" s="345"/>
      <c r="F17" s="382"/>
      <c r="G17" s="345"/>
      <c r="H17" s="347"/>
      <c r="I17" s="345"/>
      <c r="J17" s="345"/>
      <c r="K17" s="345"/>
      <c r="L17" s="345"/>
      <c r="M17" s="346"/>
      <c r="N17" s="346"/>
      <c r="O17" s="345"/>
      <c r="P17" s="8">
        <f t="shared" si="0"/>
        <v>0</v>
      </c>
    </row>
    <row r="18" spans="1:16" ht="18.75">
      <c r="A18" s="47" t="s">
        <v>31</v>
      </c>
      <c r="B18" s="49" t="s">
        <v>104</v>
      </c>
      <c r="C18" s="57" t="s">
        <v>16</v>
      </c>
      <c r="D18" s="342"/>
      <c r="E18" s="342"/>
      <c r="F18" s="381"/>
      <c r="G18" s="342"/>
      <c r="H18" s="344"/>
      <c r="I18" s="342"/>
      <c r="J18" s="342"/>
      <c r="K18" s="342">
        <v>0.1062</v>
      </c>
      <c r="L18" s="342">
        <v>0.3545</v>
      </c>
      <c r="M18" s="343"/>
      <c r="N18" s="343"/>
      <c r="O18" s="342"/>
      <c r="P18" s="7">
        <f t="shared" si="0"/>
        <v>0.4607</v>
      </c>
    </row>
    <row r="19" spans="1:16" ht="18.75">
      <c r="A19" s="52"/>
      <c r="B19" s="50" t="s">
        <v>105</v>
      </c>
      <c r="C19" s="50" t="s">
        <v>18</v>
      </c>
      <c r="D19" s="345"/>
      <c r="E19" s="345"/>
      <c r="F19" s="382"/>
      <c r="G19" s="345"/>
      <c r="H19" s="347"/>
      <c r="I19" s="345"/>
      <c r="J19" s="345"/>
      <c r="K19" s="345">
        <v>55.577</v>
      </c>
      <c r="L19" s="345">
        <v>196.258</v>
      </c>
      <c r="M19" s="346"/>
      <c r="N19" s="346"/>
      <c r="O19" s="345"/>
      <c r="P19" s="8">
        <f t="shared" si="0"/>
        <v>251.835</v>
      </c>
    </row>
    <row r="20" spans="1:16" ht="18.75">
      <c r="A20" s="47" t="s">
        <v>23</v>
      </c>
      <c r="B20" s="471" t="s">
        <v>32</v>
      </c>
      <c r="C20" s="57" t="s">
        <v>16</v>
      </c>
      <c r="D20" s="342"/>
      <c r="E20" s="342"/>
      <c r="F20" s="381"/>
      <c r="G20" s="342"/>
      <c r="H20" s="344"/>
      <c r="I20" s="342"/>
      <c r="J20" s="342"/>
      <c r="K20" s="342"/>
      <c r="L20" s="342"/>
      <c r="M20" s="343"/>
      <c r="N20" s="343"/>
      <c r="O20" s="342"/>
      <c r="P20" s="7">
        <f t="shared" si="0"/>
        <v>0</v>
      </c>
    </row>
    <row r="21" spans="1:16" ht="18.75">
      <c r="A21" s="52"/>
      <c r="B21" s="472"/>
      <c r="C21" s="50" t="s">
        <v>18</v>
      </c>
      <c r="D21" s="345"/>
      <c r="E21" s="345"/>
      <c r="F21" s="382"/>
      <c r="G21" s="345"/>
      <c r="H21" s="347"/>
      <c r="I21" s="345"/>
      <c r="J21" s="345"/>
      <c r="K21" s="345"/>
      <c r="L21" s="345"/>
      <c r="M21" s="346"/>
      <c r="N21" s="346"/>
      <c r="O21" s="345"/>
      <c r="P21" s="8">
        <f t="shared" si="0"/>
        <v>0</v>
      </c>
    </row>
    <row r="22" spans="1:16" ht="18.75">
      <c r="A22" s="52"/>
      <c r="B22" s="469" t="s">
        <v>158</v>
      </c>
      <c r="C22" s="57" t="s">
        <v>16</v>
      </c>
      <c r="D22" s="284">
        <v>0</v>
      </c>
      <c r="E22" s="284">
        <v>0</v>
      </c>
      <c r="F22" s="285">
        <v>0</v>
      </c>
      <c r="G22" s="284">
        <v>0</v>
      </c>
      <c r="H22" s="350">
        <v>0</v>
      </c>
      <c r="I22" s="284">
        <v>0</v>
      </c>
      <c r="J22" s="284">
        <v>0</v>
      </c>
      <c r="K22" s="284">
        <v>0.3758</v>
      </c>
      <c r="L22" s="284">
        <v>0.3958</v>
      </c>
      <c r="M22" s="286">
        <v>0.4131</v>
      </c>
      <c r="N22" s="286">
        <v>0.246</v>
      </c>
      <c r="O22" s="284">
        <v>0.0613</v>
      </c>
      <c r="P22" s="7">
        <f t="shared" si="0"/>
        <v>1.492</v>
      </c>
    </row>
    <row r="23" spans="1:16" ht="18.75">
      <c r="A23" s="51"/>
      <c r="B23" s="470"/>
      <c r="C23" s="50" t="s">
        <v>18</v>
      </c>
      <c r="D23" s="287">
        <v>0</v>
      </c>
      <c r="E23" s="287">
        <v>0</v>
      </c>
      <c r="F23" s="288">
        <v>0</v>
      </c>
      <c r="G23" s="287">
        <v>0</v>
      </c>
      <c r="H23" s="351">
        <v>0</v>
      </c>
      <c r="I23" s="287">
        <v>0</v>
      </c>
      <c r="J23" s="287">
        <v>0</v>
      </c>
      <c r="K23" s="287">
        <v>642.006</v>
      </c>
      <c r="L23" s="287">
        <v>265.472</v>
      </c>
      <c r="M23" s="289">
        <v>277.273</v>
      </c>
      <c r="N23" s="289">
        <v>415.541</v>
      </c>
      <c r="O23" s="287">
        <v>91.33</v>
      </c>
      <c r="P23" s="8">
        <f t="shared" si="0"/>
        <v>1691.6219999999998</v>
      </c>
    </row>
    <row r="24" spans="1:16" ht="18.75">
      <c r="A24" s="47" t="s">
        <v>0</v>
      </c>
      <c r="B24" s="471" t="s">
        <v>33</v>
      </c>
      <c r="C24" s="57" t="s">
        <v>16</v>
      </c>
      <c r="D24" s="342"/>
      <c r="E24" s="342"/>
      <c r="F24" s="381"/>
      <c r="G24" s="342"/>
      <c r="H24" s="344"/>
      <c r="I24" s="342"/>
      <c r="J24" s="342"/>
      <c r="K24" s="342"/>
      <c r="L24" s="342"/>
      <c r="M24" s="343">
        <v>0.067</v>
      </c>
      <c r="N24" s="343"/>
      <c r="O24" s="342"/>
      <c r="P24" s="7">
        <f t="shared" si="0"/>
        <v>0.067</v>
      </c>
    </row>
    <row r="25" spans="1:16" ht="18.75">
      <c r="A25" s="47" t="s">
        <v>34</v>
      </c>
      <c r="B25" s="472"/>
      <c r="C25" s="50" t="s">
        <v>18</v>
      </c>
      <c r="D25" s="345"/>
      <c r="E25" s="345"/>
      <c r="F25" s="382"/>
      <c r="G25" s="345"/>
      <c r="H25" s="347"/>
      <c r="I25" s="345"/>
      <c r="J25" s="345"/>
      <c r="K25" s="345"/>
      <c r="L25" s="345"/>
      <c r="M25" s="346">
        <v>49.245</v>
      </c>
      <c r="N25" s="346"/>
      <c r="O25" s="345"/>
      <c r="P25" s="8">
        <f t="shared" si="0"/>
        <v>49.245</v>
      </c>
    </row>
    <row r="26" spans="1:16" ht="18.75">
      <c r="A26" s="47" t="s">
        <v>35</v>
      </c>
      <c r="B26" s="49" t="s">
        <v>20</v>
      </c>
      <c r="C26" s="57" t="s">
        <v>16</v>
      </c>
      <c r="D26" s="342"/>
      <c r="E26" s="342"/>
      <c r="F26" s="412"/>
      <c r="G26" s="342"/>
      <c r="H26" s="344"/>
      <c r="I26" s="342"/>
      <c r="J26" s="342"/>
      <c r="K26" s="342"/>
      <c r="L26" s="384">
        <v>0.106</v>
      </c>
      <c r="M26" s="357">
        <v>0.08</v>
      </c>
      <c r="N26" s="343"/>
      <c r="O26" s="342"/>
      <c r="P26" s="7">
        <f t="shared" si="0"/>
        <v>0.186</v>
      </c>
    </row>
    <row r="27" spans="1:16" ht="18.75">
      <c r="A27" s="47" t="s">
        <v>36</v>
      </c>
      <c r="B27" s="50" t="s">
        <v>106</v>
      </c>
      <c r="C27" s="50" t="s">
        <v>18</v>
      </c>
      <c r="D27" s="345"/>
      <c r="E27" s="345"/>
      <c r="F27" s="382"/>
      <c r="G27" s="345"/>
      <c r="H27" s="347"/>
      <c r="I27" s="345"/>
      <c r="J27" s="383"/>
      <c r="K27" s="345"/>
      <c r="L27" s="345">
        <v>41.784</v>
      </c>
      <c r="M27" s="346">
        <v>31.08</v>
      </c>
      <c r="N27" s="346"/>
      <c r="O27" s="345"/>
      <c r="P27" s="8">
        <f t="shared" si="0"/>
        <v>72.864</v>
      </c>
    </row>
    <row r="28" spans="1:16" ht="18.75">
      <c r="A28" s="47" t="s">
        <v>23</v>
      </c>
      <c r="B28" s="469" t="s">
        <v>157</v>
      </c>
      <c r="C28" s="57" t="s">
        <v>16</v>
      </c>
      <c r="D28" s="287">
        <v>0</v>
      </c>
      <c r="E28" s="287">
        <v>0</v>
      </c>
      <c r="F28" s="406">
        <v>0</v>
      </c>
      <c r="G28" s="294">
        <v>0</v>
      </c>
      <c r="H28" s="258">
        <v>0</v>
      </c>
      <c r="I28" s="394">
        <v>0</v>
      </c>
      <c r="J28" s="394">
        <v>0</v>
      </c>
      <c r="K28" s="348">
        <v>0</v>
      </c>
      <c r="L28" s="348">
        <v>0.106</v>
      </c>
      <c r="M28" s="413">
        <v>0.14700000000000002</v>
      </c>
      <c r="N28" s="289">
        <v>0</v>
      </c>
      <c r="O28" s="287">
        <v>0</v>
      </c>
      <c r="P28" s="7">
        <f t="shared" si="0"/>
        <v>0.253</v>
      </c>
    </row>
    <row r="29" spans="1:16" ht="18.75">
      <c r="A29" s="51"/>
      <c r="B29" s="470"/>
      <c r="C29" s="50" t="s">
        <v>18</v>
      </c>
      <c r="D29" s="287">
        <v>0</v>
      </c>
      <c r="E29" s="287">
        <v>0</v>
      </c>
      <c r="F29" s="297">
        <v>0</v>
      </c>
      <c r="G29" s="296">
        <v>0</v>
      </c>
      <c r="H29" s="255">
        <v>0</v>
      </c>
      <c r="I29" s="407">
        <v>0</v>
      </c>
      <c r="J29" s="407">
        <v>0</v>
      </c>
      <c r="K29" s="287">
        <v>0</v>
      </c>
      <c r="L29" s="287">
        <v>41.784</v>
      </c>
      <c r="M29" s="414">
        <v>80.32499999999999</v>
      </c>
      <c r="N29" s="289">
        <v>0</v>
      </c>
      <c r="O29" s="287">
        <v>0</v>
      </c>
      <c r="P29" s="8">
        <f t="shared" si="0"/>
        <v>122.10899999999998</v>
      </c>
    </row>
    <row r="30" spans="1:16" ht="18.75">
      <c r="A30" s="47" t="s">
        <v>0</v>
      </c>
      <c r="B30" s="471" t="s">
        <v>37</v>
      </c>
      <c r="C30" s="57" t="s">
        <v>16</v>
      </c>
      <c r="D30" s="342">
        <v>36.7705</v>
      </c>
      <c r="E30" s="342">
        <v>29.3561</v>
      </c>
      <c r="F30" s="381"/>
      <c r="G30" s="342"/>
      <c r="H30" s="344"/>
      <c r="I30" s="342"/>
      <c r="J30" s="342">
        <v>2.8263</v>
      </c>
      <c r="K30" s="342">
        <v>3.2051</v>
      </c>
      <c r="L30" s="342">
        <v>12.985</v>
      </c>
      <c r="M30" s="343">
        <v>104.9255</v>
      </c>
      <c r="N30" s="343">
        <v>48.9482</v>
      </c>
      <c r="O30" s="342">
        <v>48.231</v>
      </c>
      <c r="P30" s="7">
        <f t="shared" si="0"/>
        <v>287.2477</v>
      </c>
    </row>
    <row r="31" spans="1:16" ht="18.75">
      <c r="A31" s="47" t="s">
        <v>38</v>
      </c>
      <c r="B31" s="472"/>
      <c r="C31" s="50" t="s">
        <v>18</v>
      </c>
      <c r="D31" s="345">
        <v>13975.66</v>
      </c>
      <c r="E31" s="345">
        <v>7087.616</v>
      </c>
      <c r="F31" s="382"/>
      <c r="G31" s="345"/>
      <c r="H31" s="347"/>
      <c r="I31" s="345"/>
      <c r="J31" s="345">
        <v>742.69</v>
      </c>
      <c r="K31" s="345">
        <v>855.303</v>
      </c>
      <c r="L31" s="345">
        <v>382.55</v>
      </c>
      <c r="M31" s="346">
        <v>4114.751</v>
      </c>
      <c r="N31" s="346">
        <v>1369.556</v>
      </c>
      <c r="O31" s="345">
        <v>1457.488</v>
      </c>
      <c r="P31" s="8">
        <f t="shared" si="0"/>
        <v>29985.613999999998</v>
      </c>
    </row>
    <row r="32" spans="1:16" ht="18.75">
      <c r="A32" s="47" t="s">
        <v>0</v>
      </c>
      <c r="B32" s="471" t="s">
        <v>39</v>
      </c>
      <c r="C32" s="57" t="s">
        <v>16</v>
      </c>
      <c r="D32" s="342">
        <v>34.5899</v>
      </c>
      <c r="E32" s="342">
        <v>82.3588</v>
      </c>
      <c r="F32" s="381"/>
      <c r="G32" s="342"/>
      <c r="H32" s="344"/>
      <c r="I32" s="342">
        <v>8.6</v>
      </c>
      <c r="J32" s="342">
        <v>0.1443</v>
      </c>
      <c r="K32" s="342">
        <v>0.272</v>
      </c>
      <c r="L32" s="342">
        <v>0.2032</v>
      </c>
      <c r="M32" s="343">
        <v>3.9778</v>
      </c>
      <c r="N32" s="343">
        <v>1.4525</v>
      </c>
      <c r="O32" s="342">
        <v>2.9535</v>
      </c>
      <c r="P32" s="7">
        <f t="shared" si="0"/>
        <v>134.55199999999996</v>
      </c>
    </row>
    <row r="33" spans="1:16" ht="18.75">
      <c r="A33" s="47" t="s">
        <v>40</v>
      </c>
      <c r="B33" s="472"/>
      <c r="C33" s="50" t="s">
        <v>18</v>
      </c>
      <c r="D33" s="345">
        <v>1122.832</v>
      </c>
      <c r="E33" s="345">
        <v>2995.442</v>
      </c>
      <c r="F33" s="382"/>
      <c r="G33" s="345"/>
      <c r="H33" s="347"/>
      <c r="I33" s="345">
        <v>225.75</v>
      </c>
      <c r="J33" s="345">
        <v>19.174</v>
      </c>
      <c r="K33" s="345">
        <v>15.95</v>
      </c>
      <c r="L33" s="345">
        <v>4.805</v>
      </c>
      <c r="M33" s="346">
        <v>104.588</v>
      </c>
      <c r="N33" s="346">
        <v>52.312</v>
      </c>
      <c r="O33" s="345">
        <v>105.864</v>
      </c>
      <c r="P33" s="8">
        <f t="shared" si="0"/>
        <v>4646.717</v>
      </c>
    </row>
    <row r="34" spans="1:16" ht="18.75">
      <c r="A34" s="52"/>
      <c r="B34" s="49" t="s">
        <v>20</v>
      </c>
      <c r="C34" s="57" t="s">
        <v>16</v>
      </c>
      <c r="D34" s="342">
        <v>48.325</v>
      </c>
      <c r="E34" s="342">
        <v>29.852</v>
      </c>
      <c r="F34" s="381"/>
      <c r="G34" s="342"/>
      <c r="H34" s="344"/>
      <c r="I34" s="342"/>
      <c r="J34" s="342">
        <v>10</v>
      </c>
      <c r="K34" s="342"/>
      <c r="L34" s="342">
        <v>1.935</v>
      </c>
      <c r="M34" s="343">
        <v>14.707</v>
      </c>
      <c r="N34" s="343">
        <v>50.479</v>
      </c>
      <c r="O34" s="342">
        <v>86.828</v>
      </c>
      <c r="P34" s="7">
        <f t="shared" si="0"/>
        <v>242.126</v>
      </c>
    </row>
    <row r="35" spans="1:16" ht="18.75">
      <c r="A35" s="47" t="s">
        <v>23</v>
      </c>
      <c r="B35" s="50" t="s">
        <v>107</v>
      </c>
      <c r="C35" s="50" t="s">
        <v>18</v>
      </c>
      <c r="D35" s="345">
        <v>1734.226</v>
      </c>
      <c r="E35" s="345">
        <v>1168.3</v>
      </c>
      <c r="F35" s="382"/>
      <c r="G35" s="345"/>
      <c r="H35" s="347"/>
      <c r="I35" s="345"/>
      <c r="J35" s="345">
        <v>262.5</v>
      </c>
      <c r="K35" s="345"/>
      <c r="L35" s="345">
        <v>40.635</v>
      </c>
      <c r="M35" s="346">
        <v>295.903</v>
      </c>
      <c r="N35" s="346">
        <v>1433.132</v>
      </c>
      <c r="O35" s="345">
        <v>2708.279</v>
      </c>
      <c r="P35" s="8">
        <f t="shared" si="0"/>
        <v>7642.975</v>
      </c>
    </row>
    <row r="36" spans="1:16" ht="18.75">
      <c r="A36" s="52"/>
      <c r="B36" s="469" t="s">
        <v>24</v>
      </c>
      <c r="C36" s="57" t="s">
        <v>16</v>
      </c>
      <c r="D36" s="284">
        <v>119.6854</v>
      </c>
      <c r="E36" s="284">
        <v>141.5669</v>
      </c>
      <c r="F36" s="285">
        <v>0</v>
      </c>
      <c r="G36" s="284">
        <v>0</v>
      </c>
      <c r="H36" s="350">
        <v>0</v>
      </c>
      <c r="I36" s="284">
        <v>8.6</v>
      </c>
      <c r="J36" s="284">
        <v>12.9706</v>
      </c>
      <c r="K36" s="284">
        <v>3.4771</v>
      </c>
      <c r="L36" s="284">
        <v>15.1232</v>
      </c>
      <c r="M36" s="286">
        <v>123.6103</v>
      </c>
      <c r="N36" s="286">
        <v>100.8797</v>
      </c>
      <c r="O36" s="284">
        <v>138.0125</v>
      </c>
      <c r="P36" s="7">
        <f aca="true" t="shared" si="1" ref="P36:P67">SUM(D36:O36)</f>
        <v>663.9257</v>
      </c>
    </row>
    <row r="37" spans="1:16" ht="18.75">
      <c r="A37" s="51"/>
      <c r="B37" s="470"/>
      <c r="C37" s="50" t="s">
        <v>18</v>
      </c>
      <c r="D37" s="287">
        <v>16832.718</v>
      </c>
      <c r="E37" s="287">
        <v>11251.358</v>
      </c>
      <c r="F37" s="288">
        <v>0</v>
      </c>
      <c r="G37" s="287">
        <v>0</v>
      </c>
      <c r="H37" s="351">
        <v>0</v>
      </c>
      <c r="I37" s="287">
        <v>225.75</v>
      </c>
      <c r="J37" s="287">
        <v>1024.364</v>
      </c>
      <c r="K37" s="287">
        <v>871.253</v>
      </c>
      <c r="L37" s="287">
        <v>427.99</v>
      </c>
      <c r="M37" s="289">
        <v>4515.242</v>
      </c>
      <c r="N37" s="289">
        <v>2855</v>
      </c>
      <c r="O37" s="287">
        <v>4271.631</v>
      </c>
      <c r="P37" s="8">
        <f t="shared" si="1"/>
        <v>42275.306000000004</v>
      </c>
    </row>
    <row r="38" spans="1:16" ht="18.75">
      <c r="A38" s="465" t="s">
        <v>41</v>
      </c>
      <c r="B38" s="466"/>
      <c r="C38" s="57" t="s">
        <v>16</v>
      </c>
      <c r="D38" s="342">
        <v>0.0225</v>
      </c>
      <c r="E38" s="342"/>
      <c r="F38" s="381"/>
      <c r="G38" s="342"/>
      <c r="H38" s="344"/>
      <c r="I38" s="342"/>
      <c r="J38" s="342"/>
      <c r="K38" s="342">
        <v>19.1559</v>
      </c>
      <c r="L38" s="342">
        <v>20.8935</v>
      </c>
      <c r="M38" s="343">
        <v>14.2377</v>
      </c>
      <c r="N38" s="343">
        <v>4.0882</v>
      </c>
      <c r="O38" s="342">
        <v>0.1782</v>
      </c>
      <c r="P38" s="7">
        <f t="shared" si="1"/>
        <v>58.576</v>
      </c>
    </row>
    <row r="39" spans="1:16" ht="18.75">
      <c r="A39" s="467"/>
      <c r="B39" s="468"/>
      <c r="C39" s="50" t="s">
        <v>18</v>
      </c>
      <c r="D39" s="345">
        <v>10.925</v>
      </c>
      <c r="E39" s="345"/>
      <c r="F39" s="382"/>
      <c r="G39" s="345"/>
      <c r="H39" s="347"/>
      <c r="I39" s="345"/>
      <c r="J39" s="345"/>
      <c r="K39" s="345">
        <v>9969.502</v>
      </c>
      <c r="L39" s="345">
        <v>3375.476</v>
      </c>
      <c r="M39" s="346">
        <v>4217.578</v>
      </c>
      <c r="N39" s="346">
        <v>1003.658</v>
      </c>
      <c r="O39" s="345">
        <v>46.583</v>
      </c>
      <c r="P39" s="8">
        <f t="shared" si="1"/>
        <v>18623.721999999998</v>
      </c>
    </row>
    <row r="40" spans="1:16" ht="18.75">
      <c r="A40" s="465" t="s">
        <v>42</v>
      </c>
      <c r="B40" s="466"/>
      <c r="C40" s="57" t="s">
        <v>16</v>
      </c>
      <c r="D40" s="342">
        <v>0.4677</v>
      </c>
      <c r="E40" s="342">
        <v>0.008</v>
      </c>
      <c r="F40" s="381"/>
      <c r="G40" s="342"/>
      <c r="H40" s="344"/>
      <c r="I40" s="342"/>
      <c r="J40" s="342">
        <v>0.004</v>
      </c>
      <c r="K40" s="342">
        <v>24.1845</v>
      </c>
      <c r="L40" s="342">
        <v>72.8436</v>
      </c>
      <c r="M40" s="343">
        <v>121.3464</v>
      </c>
      <c r="N40" s="343">
        <v>323.6534</v>
      </c>
      <c r="O40" s="342">
        <v>304.7464</v>
      </c>
      <c r="P40" s="7">
        <f t="shared" si="1"/>
        <v>847.2539999999999</v>
      </c>
    </row>
    <row r="41" spans="1:16" ht="18.75">
      <c r="A41" s="467"/>
      <c r="B41" s="468"/>
      <c r="C41" s="50" t="s">
        <v>18</v>
      </c>
      <c r="D41" s="345">
        <v>67.24</v>
      </c>
      <c r="E41" s="345">
        <v>1.407</v>
      </c>
      <c r="F41" s="382"/>
      <c r="G41" s="345"/>
      <c r="H41" s="347"/>
      <c r="I41" s="345"/>
      <c r="J41" s="345">
        <v>1.26</v>
      </c>
      <c r="K41" s="345">
        <v>2755.034</v>
      </c>
      <c r="L41" s="345">
        <v>7193.077</v>
      </c>
      <c r="M41" s="346">
        <v>10779.045</v>
      </c>
      <c r="N41" s="346">
        <v>24977.399</v>
      </c>
      <c r="O41" s="345">
        <v>22233.92</v>
      </c>
      <c r="P41" s="8">
        <f t="shared" si="1"/>
        <v>68008.382</v>
      </c>
    </row>
    <row r="42" spans="1:16" ht="18.75">
      <c r="A42" s="465" t="s">
        <v>43</v>
      </c>
      <c r="B42" s="466"/>
      <c r="C42" s="57" t="s">
        <v>16</v>
      </c>
      <c r="D42" s="342"/>
      <c r="E42" s="342"/>
      <c r="F42" s="381"/>
      <c r="G42" s="342"/>
      <c r="H42" s="344"/>
      <c r="I42" s="342"/>
      <c r="J42" s="342"/>
      <c r="K42" s="342"/>
      <c r="L42" s="342"/>
      <c r="M42" s="343"/>
      <c r="N42" s="343"/>
      <c r="O42" s="342"/>
      <c r="P42" s="7">
        <f t="shared" si="1"/>
        <v>0</v>
      </c>
    </row>
    <row r="43" spans="1:16" ht="18.75">
      <c r="A43" s="467"/>
      <c r="B43" s="468"/>
      <c r="C43" s="50" t="s">
        <v>18</v>
      </c>
      <c r="D43" s="345"/>
      <c r="E43" s="345"/>
      <c r="F43" s="382"/>
      <c r="G43" s="345"/>
      <c r="H43" s="347"/>
      <c r="I43" s="345"/>
      <c r="J43" s="345"/>
      <c r="K43" s="345"/>
      <c r="L43" s="345"/>
      <c r="M43" s="346"/>
      <c r="N43" s="346"/>
      <c r="O43" s="345"/>
      <c r="P43" s="8">
        <f t="shared" si="1"/>
        <v>0</v>
      </c>
    </row>
    <row r="44" spans="1:16" ht="18.75">
      <c r="A44" s="465" t="s">
        <v>44</v>
      </c>
      <c r="B44" s="466"/>
      <c r="C44" s="57" t="s">
        <v>16</v>
      </c>
      <c r="D44" s="342">
        <v>0.0589</v>
      </c>
      <c r="E44" s="342">
        <v>0.0027</v>
      </c>
      <c r="F44" s="381"/>
      <c r="G44" s="342"/>
      <c r="H44" s="344"/>
      <c r="I44" s="342"/>
      <c r="J44" s="342"/>
      <c r="K44" s="342"/>
      <c r="L44" s="342"/>
      <c r="M44" s="343"/>
      <c r="N44" s="343">
        <v>0.0057</v>
      </c>
      <c r="O44" s="342">
        <v>0.0045</v>
      </c>
      <c r="P44" s="7">
        <f t="shared" si="1"/>
        <v>0.0718</v>
      </c>
    </row>
    <row r="45" spans="1:16" ht="18.75">
      <c r="A45" s="467"/>
      <c r="B45" s="468"/>
      <c r="C45" s="50" t="s">
        <v>18</v>
      </c>
      <c r="D45" s="345">
        <v>24.944</v>
      </c>
      <c r="E45" s="345">
        <v>1.628</v>
      </c>
      <c r="F45" s="382"/>
      <c r="G45" s="345"/>
      <c r="H45" s="347"/>
      <c r="I45" s="345"/>
      <c r="J45" s="345"/>
      <c r="K45" s="345"/>
      <c r="L45" s="345"/>
      <c r="M45" s="346"/>
      <c r="N45" s="346">
        <v>3.129</v>
      </c>
      <c r="O45" s="345">
        <v>2.652</v>
      </c>
      <c r="P45" s="8">
        <f t="shared" si="1"/>
        <v>32.353</v>
      </c>
    </row>
    <row r="46" spans="1:16" ht="18.75">
      <c r="A46" s="465" t="s">
        <v>45</v>
      </c>
      <c r="B46" s="466"/>
      <c r="C46" s="57" t="s">
        <v>16</v>
      </c>
      <c r="D46" s="342">
        <v>0.0644</v>
      </c>
      <c r="E46" s="342">
        <v>0.0415</v>
      </c>
      <c r="F46" s="381"/>
      <c r="G46" s="342"/>
      <c r="H46" s="344"/>
      <c r="I46" s="342"/>
      <c r="J46" s="342"/>
      <c r="K46" s="342"/>
      <c r="L46" s="342">
        <v>0.0556</v>
      </c>
      <c r="M46" s="343">
        <v>0.0062</v>
      </c>
      <c r="N46" s="343">
        <v>0.0068</v>
      </c>
      <c r="O46" s="342"/>
      <c r="P46" s="7">
        <f t="shared" si="1"/>
        <v>0.1745</v>
      </c>
    </row>
    <row r="47" spans="1:16" ht="18.75">
      <c r="A47" s="467"/>
      <c r="B47" s="468"/>
      <c r="C47" s="50" t="s">
        <v>18</v>
      </c>
      <c r="D47" s="345">
        <v>65.196</v>
      </c>
      <c r="E47" s="345">
        <v>44.466</v>
      </c>
      <c r="F47" s="382"/>
      <c r="G47" s="345"/>
      <c r="H47" s="347"/>
      <c r="I47" s="345"/>
      <c r="J47" s="345"/>
      <c r="K47" s="345"/>
      <c r="L47" s="345">
        <v>10.735</v>
      </c>
      <c r="M47" s="346">
        <v>2.604</v>
      </c>
      <c r="N47" s="346">
        <v>3.402</v>
      </c>
      <c r="O47" s="345"/>
      <c r="P47" s="8">
        <f t="shared" si="1"/>
        <v>126.403</v>
      </c>
    </row>
    <row r="48" spans="1:16" ht="18.75">
      <c r="A48" s="465" t="s">
        <v>46</v>
      </c>
      <c r="B48" s="466"/>
      <c r="C48" s="57" t="s">
        <v>16</v>
      </c>
      <c r="D48" s="342">
        <v>18.6905</v>
      </c>
      <c r="E48" s="342">
        <v>3.427</v>
      </c>
      <c r="F48" s="381"/>
      <c r="G48" s="342"/>
      <c r="H48" s="344"/>
      <c r="I48" s="342"/>
      <c r="J48" s="342">
        <v>0.362</v>
      </c>
      <c r="K48" s="342">
        <v>448.8636</v>
      </c>
      <c r="L48" s="342">
        <v>210.3282</v>
      </c>
      <c r="M48" s="343">
        <v>195.0632</v>
      </c>
      <c r="N48" s="343">
        <v>218.9953</v>
      </c>
      <c r="O48" s="342">
        <v>449.2836</v>
      </c>
      <c r="P48" s="7">
        <f t="shared" si="1"/>
        <v>1545.0134</v>
      </c>
    </row>
    <row r="49" spans="1:16" ht="18.75">
      <c r="A49" s="467"/>
      <c r="B49" s="468"/>
      <c r="C49" s="50" t="s">
        <v>18</v>
      </c>
      <c r="D49" s="345">
        <v>2715.186</v>
      </c>
      <c r="E49" s="345">
        <v>182.66</v>
      </c>
      <c r="F49" s="382"/>
      <c r="G49" s="345"/>
      <c r="H49" s="347"/>
      <c r="I49" s="345"/>
      <c r="J49" s="345">
        <v>140.257</v>
      </c>
      <c r="K49" s="345">
        <v>40020.86</v>
      </c>
      <c r="L49" s="345">
        <v>17349.921</v>
      </c>
      <c r="M49" s="346">
        <v>10223.219</v>
      </c>
      <c r="N49" s="346">
        <v>20194.689</v>
      </c>
      <c r="O49" s="345">
        <v>28827.59</v>
      </c>
      <c r="P49" s="8">
        <f t="shared" si="1"/>
        <v>119654.382</v>
      </c>
    </row>
    <row r="50" spans="1:16" ht="18.75">
      <c r="A50" s="465" t="s">
        <v>47</v>
      </c>
      <c r="B50" s="466"/>
      <c r="C50" s="57" t="s">
        <v>16</v>
      </c>
      <c r="D50" s="342">
        <v>1</v>
      </c>
      <c r="E50" s="342"/>
      <c r="F50" s="381"/>
      <c r="G50" s="342"/>
      <c r="H50" s="344"/>
      <c r="I50" s="342"/>
      <c r="J50" s="342"/>
      <c r="K50" s="342"/>
      <c r="L50" s="342">
        <v>359.933</v>
      </c>
      <c r="M50" s="343">
        <v>3527.005</v>
      </c>
      <c r="N50" s="343">
        <v>3914.911</v>
      </c>
      <c r="O50" s="342">
        <v>1464.481</v>
      </c>
      <c r="P50" s="7">
        <f t="shared" si="1"/>
        <v>9267.33</v>
      </c>
    </row>
    <row r="51" spans="1:16" ht="18.75">
      <c r="A51" s="467"/>
      <c r="B51" s="468"/>
      <c r="C51" s="50" t="s">
        <v>18</v>
      </c>
      <c r="D51" s="345">
        <v>104.895</v>
      </c>
      <c r="E51" s="345"/>
      <c r="F51" s="382"/>
      <c r="G51" s="345"/>
      <c r="H51" s="347"/>
      <c r="I51" s="345"/>
      <c r="J51" s="345"/>
      <c r="K51" s="345"/>
      <c r="L51" s="345">
        <v>68175.563</v>
      </c>
      <c r="M51" s="346">
        <v>400382.349</v>
      </c>
      <c r="N51" s="346">
        <v>317450.77</v>
      </c>
      <c r="O51" s="345">
        <v>97147.361</v>
      </c>
      <c r="P51" s="8">
        <f t="shared" si="1"/>
        <v>883260.9380000001</v>
      </c>
    </row>
    <row r="52" spans="1:16" ht="18.75">
      <c r="A52" s="465" t="s">
        <v>48</v>
      </c>
      <c r="B52" s="466"/>
      <c r="C52" s="57" t="s">
        <v>16</v>
      </c>
      <c r="D52" s="342">
        <v>6.8048</v>
      </c>
      <c r="E52" s="342">
        <v>0.8446</v>
      </c>
      <c r="F52" s="381"/>
      <c r="G52" s="342"/>
      <c r="H52" s="344"/>
      <c r="I52" s="342"/>
      <c r="J52" s="342">
        <v>0.8465</v>
      </c>
      <c r="K52" s="342">
        <v>102.43</v>
      </c>
      <c r="L52" s="342">
        <v>7.9374</v>
      </c>
      <c r="M52" s="343">
        <v>27.6679</v>
      </c>
      <c r="N52" s="343">
        <v>94.6625</v>
      </c>
      <c r="O52" s="342">
        <v>19.3006</v>
      </c>
      <c r="P52" s="7">
        <f t="shared" si="1"/>
        <v>260.4943</v>
      </c>
    </row>
    <row r="53" spans="1:16" ht="18.75">
      <c r="A53" s="467"/>
      <c r="B53" s="468"/>
      <c r="C53" s="50" t="s">
        <v>18</v>
      </c>
      <c r="D53" s="345">
        <v>1850.264</v>
      </c>
      <c r="E53" s="345">
        <v>591.398</v>
      </c>
      <c r="F53" s="382"/>
      <c r="G53" s="345"/>
      <c r="H53" s="347"/>
      <c r="I53" s="345"/>
      <c r="J53" s="345">
        <v>376.297</v>
      </c>
      <c r="K53" s="345">
        <v>27065.743</v>
      </c>
      <c r="L53" s="345">
        <v>2117.371</v>
      </c>
      <c r="M53" s="346">
        <v>8822.695</v>
      </c>
      <c r="N53" s="346">
        <v>36551.752</v>
      </c>
      <c r="O53" s="345">
        <v>5991.932</v>
      </c>
      <c r="P53" s="8">
        <f t="shared" si="1"/>
        <v>83367.45199999999</v>
      </c>
    </row>
    <row r="54" spans="1:16" ht="18.75">
      <c r="A54" s="47" t="s">
        <v>0</v>
      </c>
      <c r="B54" s="471" t="s">
        <v>116</v>
      </c>
      <c r="C54" s="57" t="s">
        <v>16</v>
      </c>
      <c r="D54" s="342">
        <v>0.0254</v>
      </c>
      <c r="E54" s="342"/>
      <c r="F54" s="381"/>
      <c r="G54" s="342"/>
      <c r="H54" s="344"/>
      <c r="I54" s="342"/>
      <c r="J54" s="342">
        <v>0.0017</v>
      </c>
      <c r="K54" s="342">
        <v>0.3249</v>
      </c>
      <c r="L54" s="342">
        <v>0.211</v>
      </c>
      <c r="M54" s="343">
        <v>0.2779</v>
      </c>
      <c r="N54" s="343">
        <v>4.4751</v>
      </c>
      <c r="O54" s="342">
        <v>0.9651</v>
      </c>
      <c r="P54" s="7">
        <f t="shared" si="1"/>
        <v>6.2811</v>
      </c>
    </row>
    <row r="55" spans="1:16" ht="18.75">
      <c r="A55" s="47" t="s">
        <v>38</v>
      </c>
      <c r="B55" s="472"/>
      <c r="C55" s="50" t="s">
        <v>18</v>
      </c>
      <c r="D55" s="345">
        <v>19.032</v>
      </c>
      <c r="E55" s="345"/>
      <c r="F55" s="382"/>
      <c r="G55" s="345"/>
      <c r="H55" s="347"/>
      <c r="I55" s="345"/>
      <c r="J55" s="345">
        <v>2.153</v>
      </c>
      <c r="K55" s="345">
        <v>188.626</v>
      </c>
      <c r="L55" s="345">
        <v>126.863</v>
      </c>
      <c r="M55" s="346">
        <v>63.946</v>
      </c>
      <c r="N55" s="346">
        <v>2468.891</v>
      </c>
      <c r="O55" s="345">
        <v>270.592</v>
      </c>
      <c r="P55" s="8">
        <f t="shared" si="1"/>
        <v>3140.103</v>
      </c>
    </row>
    <row r="56" spans="1:16" ht="18.75">
      <c r="A56" s="47" t="s">
        <v>17</v>
      </c>
      <c r="B56" s="49" t="s">
        <v>20</v>
      </c>
      <c r="C56" s="57" t="s">
        <v>16</v>
      </c>
      <c r="D56" s="342">
        <v>0.438</v>
      </c>
      <c r="E56" s="342">
        <v>0.1504</v>
      </c>
      <c r="F56" s="381"/>
      <c r="G56" s="342"/>
      <c r="H56" s="344"/>
      <c r="I56" s="342"/>
      <c r="J56" s="342">
        <v>0.0024</v>
      </c>
      <c r="K56" s="342">
        <v>5.2204</v>
      </c>
      <c r="L56" s="342">
        <v>0.6678</v>
      </c>
      <c r="M56" s="343">
        <v>0.4851</v>
      </c>
      <c r="N56" s="343">
        <v>0.5936</v>
      </c>
      <c r="O56" s="342">
        <v>21.9338</v>
      </c>
      <c r="P56" s="7">
        <f t="shared" si="1"/>
        <v>29.491500000000002</v>
      </c>
    </row>
    <row r="57" spans="1:16" ht="18.75">
      <c r="A57" s="47" t="s">
        <v>23</v>
      </c>
      <c r="B57" s="50" t="s">
        <v>117</v>
      </c>
      <c r="C57" s="50" t="s">
        <v>18</v>
      </c>
      <c r="D57" s="345">
        <v>75.178</v>
      </c>
      <c r="E57" s="345">
        <v>21.71</v>
      </c>
      <c r="F57" s="382"/>
      <c r="G57" s="345"/>
      <c r="H57" s="347"/>
      <c r="I57" s="345"/>
      <c r="J57" s="345">
        <v>2.898</v>
      </c>
      <c r="K57" s="345">
        <v>464.511</v>
      </c>
      <c r="L57" s="345">
        <v>144.373</v>
      </c>
      <c r="M57" s="346">
        <v>80.794</v>
      </c>
      <c r="N57" s="346">
        <v>161.153</v>
      </c>
      <c r="O57" s="345">
        <v>1024.27</v>
      </c>
      <c r="P57" s="8">
        <f t="shared" si="1"/>
        <v>1974.8870000000002</v>
      </c>
    </row>
    <row r="58" spans="1:16" ht="18.75">
      <c r="A58" s="52"/>
      <c r="B58" s="469" t="s">
        <v>157</v>
      </c>
      <c r="C58" s="57" t="s">
        <v>16</v>
      </c>
      <c r="D58" s="284">
        <v>0.4634</v>
      </c>
      <c r="E58" s="284">
        <v>0.1504</v>
      </c>
      <c r="F58" s="285">
        <v>0</v>
      </c>
      <c r="G58" s="284">
        <v>0</v>
      </c>
      <c r="H58" s="350">
        <v>0</v>
      </c>
      <c r="I58" s="284">
        <v>0</v>
      </c>
      <c r="J58" s="284">
        <v>0.0040999999999999995</v>
      </c>
      <c r="K58" s="284">
        <v>5.5453</v>
      </c>
      <c r="L58" s="284">
        <v>0.8787999999999999</v>
      </c>
      <c r="M58" s="286">
        <v>0.7629999999999999</v>
      </c>
      <c r="N58" s="286">
        <v>5.068700000000001</v>
      </c>
      <c r="O58" s="284">
        <v>22.8989</v>
      </c>
      <c r="P58" s="7">
        <f t="shared" si="1"/>
        <v>35.7726</v>
      </c>
    </row>
    <row r="59" spans="1:16" ht="18.75">
      <c r="A59" s="51"/>
      <c r="B59" s="470"/>
      <c r="C59" s="50" t="s">
        <v>18</v>
      </c>
      <c r="D59" s="287">
        <v>94.21</v>
      </c>
      <c r="E59" s="287">
        <v>21.71</v>
      </c>
      <c r="F59" s="288">
        <v>0</v>
      </c>
      <c r="G59" s="287">
        <v>0</v>
      </c>
      <c r="H59" s="351">
        <v>0</v>
      </c>
      <c r="I59" s="287">
        <v>0</v>
      </c>
      <c r="J59" s="287">
        <v>5.051</v>
      </c>
      <c r="K59" s="287">
        <v>653.1370000000001</v>
      </c>
      <c r="L59" s="287">
        <v>271.236</v>
      </c>
      <c r="M59" s="289">
        <v>144.74</v>
      </c>
      <c r="N59" s="289">
        <v>2630.044</v>
      </c>
      <c r="O59" s="287">
        <v>1294.862</v>
      </c>
      <c r="P59" s="8">
        <f t="shared" si="1"/>
        <v>5114.99</v>
      </c>
    </row>
    <row r="60" spans="1:16" ht="18.75">
      <c r="A60" s="47" t="s">
        <v>0</v>
      </c>
      <c r="B60" s="471" t="s">
        <v>118</v>
      </c>
      <c r="C60" s="57" t="s">
        <v>16</v>
      </c>
      <c r="D60" s="342"/>
      <c r="E60" s="342"/>
      <c r="F60" s="381"/>
      <c r="G60" s="342"/>
      <c r="H60" s="344"/>
      <c r="I60" s="342"/>
      <c r="J60" s="342"/>
      <c r="K60" s="342"/>
      <c r="L60" s="342"/>
      <c r="M60" s="343"/>
      <c r="N60" s="343"/>
      <c r="O60" s="342"/>
      <c r="P60" s="7">
        <f t="shared" si="1"/>
        <v>0</v>
      </c>
    </row>
    <row r="61" spans="1:16" ht="18.75">
      <c r="A61" s="47" t="s">
        <v>49</v>
      </c>
      <c r="B61" s="472"/>
      <c r="C61" s="50" t="s">
        <v>18</v>
      </c>
      <c r="D61" s="345"/>
      <c r="E61" s="345"/>
      <c r="F61" s="382"/>
      <c r="G61" s="345"/>
      <c r="H61" s="347"/>
      <c r="I61" s="345"/>
      <c r="J61" s="345"/>
      <c r="K61" s="345"/>
      <c r="L61" s="345"/>
      <c r="M61" s="346"/>
      <c r="N61" s="346"/>
      <c r="O61" s="345"/>
      <c r="P61" s="8">
        <f t="shared" si="1"/>
        <v>0</v>
      </c>
    </row>
    <row r="62" spans="1:16" ht="18.75">
      <c r="A62" s="47" t="s">
        <v>0</v>
      </c>
      <c r="B62" s="49" t="s">
        <v>50</v>
      </c>
      <c r="C62" s="57" t="s">
        <v>16</v>
      </c>
      <c r="D62" s="342"/>
      <c r="E62" s="342"/>
      <c r="F62" s="381"/>
      <c r="G62" s="342"/>
      <c r="H62" s="344"/>
      <c r="I62" s="342"/>
      <c r="J62" s="342"/>
      <c r="K62" s="342"/>
      <c r="L62" s="342"/>
      <c r="M62" s="343"/>
      <c r="N62" s="343"/>
      <c r="O62" s="342"/>
      <c r="P62" s="7">
        <f t="shared" si="1"/>
        <v>0</v>
      </c>
    </row>
    <row r="63" spans="1:16" ht="18.75">
      <c r="A63" s="47" t="s">
        <v>51</v>
      </c>
      <c r="B63" s="50" t="s">
        <v>119</v>
      </c>
      <c r="C63" s="50" t="s">
        <v>18</v>
      </c>
      <c r="D63" s="345"/>
      <c r="E63" s="345"/>
      <c r="F63" s="382"/>
      <c r="G63" s="345"/>
      <c r="H63" s="347"/>
      <c r="I63" s="345"/>
      <c r="J63" s="345"/>
      <c r="K63" s="345"/>
      <c r="L63" s="345"/>
      <c r="M63" s="346"/>
      <c r="N63" s="346"/>
      <c r="O63" s="345"/>
      <c r="P63" s="8">
        <f t="shared" si="1"/>
        <v>0</v>
      </c>
    </row>
    <row r="64" spans="1:16" ht="18.75">
      <c r="A64" s="47" t="s">
        <v>0</v>
      </c>
      <c r="B64" s="471" t="s">
        <v>53</v>
      </c>
      <c r="C64" s="57" t="s">
        <v>16</v>
      </c>
      <c r="D64" s="342">
        <v>0.001</v>
      </c>
      <c r="E64" s="342"/>
      <c r="F64" s="381"/>
      <c r="G64" s="342"/>
      <c r="H64" s="344"/>
      <c r="I64" s="342"/>
      <c r="J64" s="342"/>
      <c r="K64" s="342"/>
      <c r="L64" s="342"/>
      <c r="M64" s="343"/>
      <c r="N64" s="343"/>
      <c r="O64" s="342"/>
      <c r="P64" s="7">
        <f t="shared" si="1"/>
        <v>0.001</v>
      </c>
    </row>
    <row r="65" spans="1:16" ht="18.75">
      <c r="A65" s="47" t="s">
        <v>23</v>
      </c>
      <c r="B65" s="472"/>
      <c r="C65" s="50" t="s">
        <v>18</v>
      </c>
      <c r="D65" s="345">
        <v>3.15</v>
      </c>
      <c r="E65" s="345"/>
      <c r="F65" s="382"/>
      <c r="G65" s="345"/>
      <c r="H65" s="347"/>
      <c r="I65" s="345"/>
      <c r="J65" s="345"/>
      <c r="K65" s="345"/>
      <c r="L65" s="345"/>
      <c r="M65" s="346"/>
      <c r="N65" s="346"/>
      <c r="O65" s="345"/>
      <c r="P65" s="8">
        <f t="shared" si="1"/>
        <v>3.15</v>
      </c>
    </row>
    <row r="66" spans="1:16" ht="18.75">
      <c r="A66" s="52"/>
      <c r="B66" s="49" t="s">
        <v>20</v>
      </c>
      <c r="C66" s="57" t="s">
        <v>16</v>
      </c>
      <c r="D66" s="342">
        <v>0.958</v>
      </c>
      <c r="E66" s="342">
        <v>0.7762</v>
      </c>
      <c r="F66" s="381"/>
      <c r="G66" s="342">
        <v>0</v>
      </c>
      <c r="H66" s="344"/>
      <c r="I66" s="342"/>
      <c r="J66" s="342"/>
      <c r="K66" s="342"/>
      <c r="L66" s="342"/>
      <c r="M66" s="343"/>
      <c r="N66" s="343">
        <v>0.0045</v>
      </c>
      <c r="O66" s="342">
        <v>0.1135</v>
      </c>
      <c r="P66" s="7">
        <f t="shared" si="1"/>
        <v>1.8521999999999998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352">
        <v>89.92</v>
      </c>
      <c r="E67" s="352">
        <v>59.844</v>
      </c>
      <c r="F67" s="408"/>
      <c r="G67" s="352">
        <v>0</v>
      </c>
      <c r="H67" s="354"/>
      <c r="I67" s="352"/>
      <c r="J67" s="352"/>
      <c r="K67" s="352"/>
      <c r="L67" s="352"/>
      <c r="M67" s="353"/>
      <c r="N67" s="353">
        <v>1.418</v>
      </c>
      <c r="O67" s="415">
        <v>6.501</v>
      </c>
      <c r="P67" s="9">
        <f t="shared" si="1"/>
        <v>157.68300000000002</v>
      </c>
    </row>
    <row r="68" spans="4:16" ht="18.75">
      <c r="D68" s="172"/>
      <c r="E68" s="172"/>
      <c r="F68" s="378"/>
      <c r="G68" s="172"/>
      <c r="H68" s="172"/>
      <c r="I68" s="172"/>
      <c r="J68" s="172"/>
      <c r="K68" s="172"/>
      <c r="L68" s="172"/>
      <c r="M68" s="338"/>
      <c r="N68" s="338"/>
      <c r="O68" s="172"/>
      <c r="P68" s="10"/>
    </row>
    <row r="69" spans="1:16" ht="19.5" thickBot="1">
      <c r="A69" s="11" t="s">
        <v>195</v>
      </c>
      <c r="B69" s="41"/>
      <c r="C69" s="11"/>
      <c r="D69" s="96"/>
      <c r="E69" s="96"/>
      <c r="F69" s="170"/>
      <c r="G69" s="96"/>
      <c r="H69" s="173"/>
      <c r="I69" s="96"/>
      <c r="J69" s="96"/>
      <c r="K69" s="96"/>
      <c r="L69" s="96"/>
      <c r="M69" s="100"/>
      <c r="N69" s="100"/>
      <c r="O69" s="487" t="s">
        <v>120</v>
      </c>
      <c r="P69" s="487"/>
    </row>
    <row r="70" spans="1:16" ht="18.75">
      <c r="A70" s="51"/>
      <c r="B70" s="55"/>
      <c r="C70" s="69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161</v>
      </c>
      <c r="C71" s="56" t="s">
        <v>16</v>
      </c>
      <c r="D71" s="284">
        <v>0.959</v>
      </c>
      <c r="E71" s="284">
        <v>0.7762</v>
      </c>
      <c r="F71" s="285">
        <v>0</v>
      </c>
      <c r="G71" s="284">
        <v>0</v>
      </c>
      <c r="H71" s="350">
        <v>0</v>
      </c>
      <c r="I71" s="284">
        <v>0</v>
      </c>
      <c r="J71" s="284">
        <v>0</v>
      </c>
      <c r="K71" s="284">
        <v>0</v>
      </c>
      <c r="L71" s="284">
        <v>0</v>
      </c>
      <c r="M71" s="286">
        <v>0</v>
      </c>
      <c r="N71" s="286">
        <v>0.0045</v>
      </c>
      <c r="O71" s="284">
        <v>0.1135</v>
      </c>
      <c r="P71" s="7">
        <f aca="true" t="shared" si="2" ref="P71:P102">SUM(D71:O71)</f>
        <v>1.8531999999999997</v>
      </c>
    </row>
    <row r="72" spans="1:16" ht="18.75">
      <c r="A72" s="66" t="s">
        <v>51</v>
      </c>
      <c r="B72" s="470"/>
      <c r="C72" s="50" t="s">
        <v>18</v>
      </c>
      <c r="D72" s="287">
        <v>93.07000000000001</v>
      </c>
      <c r="E72" s="287">
        <v>59.844</v>
      </c>
      <c r="F72" s="288">
        <v>0</v>
      </c>
      <c r="G72" s="287">
        <v>0</v>
      </c>
      <c r="H72" s="351">
        <v>0</v>
      </c>
      <c r="I72" s="287">
        <v>0</v>
      </c>
      <c r="J72" s="287">
        <v>0</v>
      </c>
      <c r="K72" s="287">
        <v>0</v>
      </c>
      <c r="L72" s="287">
        <v>0</v>
      </c>
      <c r="M72" s="289">
        <v>0</v>
      </c>
      <c r="N72" s="289">
        <v>1.418</v>
      </c>
      <c r="O72" s="287">
        <v>6.501</v>
      </c>
      <c r="P72" s="8">
        <f t="shared" si="2"/>
        <v>160.83300000000003</v>
      </c>
    </row>
    <row r="73" spans="1:16" ht="18.75">
      <c r="A73" s="47" t="s">
        <v>0</v>
      </c>
      <c r="B73" s="471" t="s">
        <v>54</v>
      </c>
      <c r="C73" s="57" t="s">
        <v>16</v>
      </c>
      <c r="D73" s="342">
        <v>0.7938</v>
      </c>
      <c r="E73" s="342">
        <v>0.3538</v>
      </c>
      <c r="F73" s="381"/>
      <c r="G73" s="342"/>
      <c r="H73" s="344"/>
      <c r="I73" s="342"/>
      <c r="J73" s="342">
        <v>0.2086</v>
      </c>
      <c r="K73" s="342">
        <v>0.4789</v>
      </c>
      <c r="L73" s="342">
        <v>0.2091</v>
      </c>
      <c r="M73" s="343">
        <v>0.2626</v>
      </c>
      <c r="N73" s="343">
        <v>1.1441</v>
      </c>
      <c r="O73" s="342">
        <v>2.0586</v>
      </c>
      <c r="P73" s="7">
        <f t="shared" si="2"/>
        <v>5.509499999999999</v>
      </c>
    </row>
    <row r="74" spans="1:16" ht="18.75">
      <c r="A74" s="47" t="s">
        <v>34</v>
      </c>
      <c r="B74" s="472"/>
      <c r="C74" s="50" t="s">
        <v>18</v>
      </c>
      <c r="D74" s="345">
        <v>942.211</v>
      </c>
      <c r="E74" s="345">
        <v>389.164</v>
      </c>
      <c r="F74" s="382"/>
      <c r="G74" s="345"/>
      <c r="H74" s="347"/>
      <c r="I74" s="345"/>
      <c r="J74" s="345">
        <v>201.267</v>
      </c>
      <c r="K74" s="345">
        <v>547.692</v>
      </c>
      <c r="L74" s="345">
        <v>279.941</v>
      </c>
      <c r="M74" s="346">
        <v>312.463</v>
      </c>
      <c r="N74" s="346">
        <v>1004.824</v>
      </c>
      <c r="O74" s="345">
        <v>1632.337</v>
      </c>
      <c r="P74" s="8">
        <f t="shared" si="2"/>
        <v>5309.898999999999</v>
      </c>
    </row>
    <row r="75" spans="1:16" ht="18.75">
      <c r="A75" s="47" t="s">
        <v>0</v>
      </c>
      <c r="B75" s="471" t="s">
        <v>55</v>
      </c>
      <c r="C75" s="57" t="s">
        <v>16</v>
      </c>
      <c r="D75" s="342">
        <v>0.0115</v>
      </c>
      <c r="E75" s="342">
        <v>0.127</v>
      </c>
      <c r="F75" s="381"/>
      <c r="G75" s="342"/>
      <c r="H75" s="344"/>
      <c r="I75" s="342"/>
      <c r="J75" s="342">
        <v>0.004</v>
      </c>
      <c r="K75" s="342"/>
      <c r="L75" s="342">
        <v>0.011</v>
      </c>
      <c r="M75" s="343">
        <v>0.016</v>
      </c>
      <c r="N75" s="343">
        <v>0.017</v>
      </c>
      <c r="O75" s="342"/>
      <c r="P75" s="7">
        <f t="shared" si="2"/>
        <v>0.18650000000000005</v>
      </c>
    </row>
    <row r="76" spans="1:16" ht="18.75">
      <c r="A76" s="47" t="s">
        <v>0</v>
      </c>
      <c r="B76" s="472"/>
      <c r="C76" s="50" t="s">
        <v>18</v>
      </c>
      <c r="D76" s="345">
        <v>2.678</v>
      </c>
      <c r="E76" s="345">
        <v>28.875</v>
      </c>
      <c r="F76" s="382"/>
      <c r="G76" s="345"/>
      <c r="H76" s="347"/>
      <c r="I76" s="345"/>
      <c r="J76" s="345">
        <v>0.84</v>
      </c>
      <c r="K76" s="345"/>
      <c r="L76" s="345">
        <v>1.155</v>
      </c>
      <c r="M76" s="346">
        <v>2.52</v>
      </c>
      <c r="N76" s="346">
        <v>2.048</v>
      </c>
      <c r="O76" s="345"/>
      <c r="P76" s="8">
        <f t="shared" si="2"/>
        <v>38.11600000000001</v>
      </c>
    </row>
    <row r="77" spans="1:16" ht="18.75">
      <c r="A77" s="47" t="s">
        <v>56</v>
      </c>
      <c r="B77" s="49" t="s">
        <v>57</v>
      </c>
      <c r="C77" s="57" t="s">
        <v>16</v>
      </c>
      <c r="D77" s="342">
        <v>16.1687</v>
      </c>
      <c r="E77" s="342"/>
      <c r="F77" s="381"/>
      <c r="G77" s="342"/>
      <c r="H77" s="344"/>
      <c r="I77" s="342"/>
      <c r="J77" s="342"/>
      <c r="K77" s="342"/>
      <c r="L77" s="342"/>
      <c r="M77" s="343"/>
      <c r="N77" s="343"/>
      <c r="O77" s="342"/>
      <c r="P77" s="7">
        <f t="shared" si="2"/>
        <v>16.1687</v>
      </c>
    </row>
    <row r="78" spans="1:16" ht="18.75">
      <c r="A78" s="52"/>
      <c r="B78" s="50" t="s">
        <v>58</v>
      </c>
      <c r="C78" s="50" t="s">
        <v>18</v>
      </c>
      <c r="D78" s="345">
        <v>9931.367</v>
      </c>
      <c r="E78" s="345"/>
      <c r="F78" s="382"/>
      <c r="G78" s="345"/>
      <c r="H78" s="347"/>
      <c r="I78" s="345"/>
      <c r="J78" s="345"/>
      <c r="K78" s="345"/>
      <c r="L78" s="345"/>
      <c r="M78" s="346"/>
      <c r="N78" s="346"/>
      <c r="O78" s="345"/>
      <c r="P78" s="8">
        <f t="shared" si="2"/>
        <v>9931.367</v>
      </c>
    </row>
    <row r="79" spans="1:16" ht="18.75">
      <c r="A79" s="52"/>
      <c r="B79" s="471" t="s">
        <v>59</v>
      </c>
      <c r="C79" s="57" t="s">
        <v>16</v>
      </c>
      <c r="D79" s="342"/>
      <c r="E79" s="342"/>
      <c r="F79" s="381"/>
      <c r="G79" s="342"/>
      <c r="H79" s="344"/>
      <c r="I79" s="342"/>
      <c r="J79" s="342"/>
      <c r="K79" s="342"/>
      <c r="L79" s="342"/>
      <c r="M79" s="343"/>
      <c r="N79" s="343"/>
      <c r="O79" s="342"/>
      <c r="P79" s="7">
        <f t="shared" si="2"/>
        <v>0</v>
      </c>
    </row>
    <row r="80" spans="1:16" ht="18.75">
      <c r="A80" s="47" t="s">
        <v>17</v>
      </c>
      <c r="B80" s="472"/>
      <c r="C80" s="50" t="s">
        <v>18</v>
      </c>
      <c r="D80" s="345"/>
      <c r="E80" s="345"/>
      <c r="F80" s="382"/>
      <c r="G80" s="345"/>
      <c r="H80" s="347"/>
      <c r="I80" s="345"/>
      <c r="J80" s="345"/>
      <c r="K80" s="345"/>
      <c r="L80" s="345"/>
      <c r="M80" s="346"/>
      <c r="N80" s="346"/>
      <c r="O80" s="345"/>
      <c r="P80" s="8">
        <f t="shared" si="2"/>
        <v>0</v>
      </c>
    </row>
    <row r="81" spans="1:16" ht="18.75">
      <c r="A81" s="52"/>
      <c r="B81" s="49" t="s">
        <v>20</v>
      </c>
      <c r="C81" s="57" t="s">
        <v>16</v>
      </c>
      <c r="D81" s="342">
        <v>3.3969</v>
      </c>
      <c r="E81" s="342">
        <v>3.952</v>
      </c>
      <c r="F81" s="381"/>
      <c r="G81" s="342"/>
      <c r="H81" s="344"/>
      <c r="I81" s="342">
        <v>0.347</v>
      </c>
      <c r="J81" s="342">
        <v>0.6475</v>
      </c>
      <c r="K81" s="342">
        <v>0.2055</v>
      </c>
      <c r="L81" s="342">
        <v>1.5089</v>
      </c>
      <c r="M81" s="343">
        <v>1.1368</v>
      </c>
      <c r="N81" s="343">
        <v>1.1413</v>
      </c>
      <c r="O81" s="342">
        <v>1.9406</v>
      </c>
      <c r="P81" s="7">
        <f t="shared" si="2"/>
        <v>14.2765</v>
      </c>
    </row>
    <row r="82" spans="1:16" ht="18.75">
      <c r="A82" s="52"/>
      <c r="B82" s="50" t="s">
        <v>60</v>
      </c>
      <c r="C82" s="50" t="s">
        <v>18</v>
      </c>
      <c r="D82" s="345">
        <v>1991.154</v>
      </c>
      <c r="E82" s="345">
        <v>1929.675</v>
      </c>
      <c r="F82" s="382"/>
      <c r="G82" s="345"/>
      <c r="H82" s="347"/>
      <c r="I82" s="345">
        <v>172.972</v>
      </c>
      <c r="J82" s="345">
        <v>619.654</v>
      </c>
      <c r="K82" s="345">
        <v>219.428</v>
      </c>
      <c r="L82" s="345">
        <v>640.389</v>
      </c>
      <c r="M82" s="416">
        <v>642.498</v>
      </c>
      <c r="N82" s="346">
        <v>542.125</v>
      </c>
      <c r="O82" s="345">
        <v>1166.693</v>
      </c>
      <c r="P82" s="8">
        <f t="shared" si="2"/>
        <v>7924.588000000001</v>
      </c>
    </row>
    <row r="83" spans="1:16" ht="18.75">
      <c r="A83" s="47" t="s">
        <v>23</v>
      </c>
      <c r="B83" s="469" t="s">
        <v>158</v>
      </c>
      <c r="C83" s="57" t="s">
        <v>16</v>
      </c>
      <c r="D83" s="284">
        <v>20.3709</v>
      </c>
      <c r="E83" s="284">
        <v>4.4328</v>
      </c>
      <c r="F83" s="285">
        <v>0</v>
      </c>
      <c r="G83" s="284">
        <v>0</v>
      </c>
      <c r="H83" s="350">
        <v>0</v>
      </c>
      <c r="I83" s="284">
        <v>0.347</v>
      </c>
      <c r="J83" s="284">
        <v>0.8601</v>
      </c>
      <c r="K83" s="284">
        <v>0.6844</v>
      </c>
      <c r="L83" s="284">
        <v>1.7289999999999999</v>
      </c>
      <c r="M83" s="349">
        <v>1.4154</v>
      </c>
      <c r="N83" s="286">
        <v>2.3023999999999996</v>
      </c>
      <c r="O83" s="284">
        <v>3.9992</v>
      </c>
      <c r="P83" s="7">
        <f t="shared" si="2"/>
        <v>36.1412</v>
      </c>
    </row>
    <row r="84" spans="1:16" ht="18.75">
      <c r="A84" s="51"/>
      <c r="B84" s="470"/>
      <c r="C84" s="50" t="s">
        <v>18</v>
      </c>
      <c r="D84" s="287">
        <v>12867.41</v>
      </c>
      <c r="E84" s="287">
        <v>2347.714</v>
      </c>
      <c r="F84" s="288">
        <v>0</v>
      </c>
      <c r="G84" s="287">
        <v>0</v>
      </c>
      <c r="H84" s="351">
        <v>0</v>
      </c>
      <c r="I84" s="287">
        <v>172.972</v>
      </c>
      <c r="J84" s="287">
        <v>821.761</v>
      </c>
      <c r="K84" s="287">
        <v>767.12</v>
      </c>
      <c r="L84" s="287">
        <v>921.4849999999999</v>
      </c>
      <c r="M84" s="289">
        <v>957.481</v>
      </c>
      <c r="N84" s="289">
        <v>1548.9969999999998</v>
      </c>
      <c r="O84" s="287">
        <v>2799.0299999999997</v>
      </c>
      <c r="P84" s="8">
        <f t="shared" si="2"/>
        <v>23203.969999999998</v>
      </c>
    </row>
    <row r="85" spans="1:16" ht="18.75">
      <c r="A85" s="465" t="s">
        <v>163</v>
      </c>
      <c r="B85" s="466"/>
      <c r="C85" s="57" t="s">
        <v>16</v>
      </c>
      <c r="D85" s="342">
        <v>0.7826</v>
      </c>
      <c r="E85" s="342">
        <v>0.2215</v>
      </c>
      <c r="F85" s="381"/>
      <c r="G85" s="342"/>
      <c r="H85" s="344"/>
      <c r="I85" s="342">
        <v>63.831</v>
      </c>
      <c r="J85" s="342">
        <v>0.2759</v>
      </c>
      <c r="K85" s="342">
        <v>0.946</v>
      </c>
      <c r="L85" s="342">
        <v>0.0397</v>
      </c>
      <c r="M85" s="343">
        <v>0.1106</v>
      </c>
      <c r="N85" s="343">
        <v>0.4434</v>
      </c>
      <c r="O85" s="342">
        <v>0.571</v>
      </c>
      <c r="P85" s="7">
        <f t="shared" si="2"/>
        <v>67.22169999999998</v>
      </c>
    </row>
    <row r="86" spans="1:16" ht="18.75">
      <c r="A86" s="467"/>
      <c r="B86" s="468"/>
      <c r="C86" s="50" t="s">
        <v>18</v>
      </c>
      <c r="D86" s="345">
        <v>209.068</v>
      </c>
      <c r="E86" s="345">
        <v>73.592</v>
      </c>
      <c r="F86" s="382"/>
      <c r="G86" s="345"/>
      <c r="H86" s="347"/>
      <c r="I86" s="345">
        <v>11845.624</v>
      </c>
      <c r="J86" s="345">
        <v>383.386</v>
      </c>
      <c r="K86" s="345">
        <v>772.676</v>
      </c>
      <c r="L86" s="345">
        <v>37.921</v>
      </c>
      <c r="M86" s="346">
        <v>59.581</v>
      </c>
      <c r="N86" s="346">
        <v>136.361</v>
      </c>
      <c r="O86" s="345">
        <v>189.176</v>
      </c>
      <c r="P86" s="8">
        <f t="shared" si="2"/>
        <v>13707.385</v>
      </c>
    </row>
    <row r="87" spans="1:16" ht="18.75">
      <c r="A87" s="465" t="s">
        <v>61</v>
      </c>
      <c r="B87" s="466"/>
      <c r="C87" s="57" t="s">
        <v>16</v>
      </c>
      <c r="D87" s="342"/>
      <c r="E87" s="342">
        <v>1.427</v>
      </c>
      <c r="F87" s="381"/>
      <c r="G87" s="342"/>
      <c r="H87" s="344"/>
      <c r="I87" s="342"/>
      <c r="J87" s="342"/>
      <c r="K87" s="342"/>
      <c r="L87" s="342"/>
      <c r="M87" s="343"/>
      <c r="N87" s="343"/>
      <c r="O87" s="342"/>
      <c r="P87" s="7">
        <f t="shared" si="2"/>
        <v>1.427</v>
      </c>
    </row>
    <row r="88" spans="1:16" ht="18.75">
      <c r="A88" s="467"/>
      <c r="B88" s="468"/>
      <c r="C88" s="50" t="s">
        <v>18</v>
      </c>
      <c r="D88" s="345"/>
      <c r="E88" s="345">
        <v>62.245</v>
      </c>
      <c r="F88" s="382"/>
      <c r="G88" s="345"/>
      <c r="H88" s="347"/>
      <c r="I88" s="345"/>
      <c r="J88" s="345"/>
      <c r="K88" s="345"/>
      <c r="L88" s="345"/>
      <c r="M88" s="346"/>
      <c r="N88" s="346"/>
      <c r="O88" s="345"/>
      <c r="P88" s="8">
        <f t="shared" si="2"/>
        <v>62.245</v>
      </c>
    </row>
    <row r="89" spans="1:16" ht="18.75">
      <c r="A89" s="465" t="s">
        <v>164</v>
      </c>
      <c r="B89" s="466"/>
      <c r="C89" s="57" t="s">
        <v>16</v>
      </c>
      <c r="D89" s="342"/>
      <c r="E89" s="342">
        <v>0.0008</v>
      </c>
      <c r="F89" s="381"/>
      <c r="G89" s="342"/>
      <c r="H89" s="344"/>
      <c r="I89" s="342">
        <v>0.0015</v>
      </c>
      <c r="J89" s="342">
        <v>0.0033</v>
      </c>
      <c r="K89" s="342"/>
      <c r="L89" s="342">
        <v>0.0033</v>
      </c>
      <c r="M89" s="343">
        <v>0.0015</v>
      </c>
      <c r="N89" s="343"/>
      <c r="O89" s="342">
        <v>0.0005</v>
      </c>
      <c r="P89" s="7">
        <f t="shared" si="2"/>
        <v>0.0109</v>
      </c>
    </row>
    <row r="90" spans="1:16" ht="18.75">
      <c r="A90" s="467"/>
      <c r="B90" s="468"/>
      <c r="C90" s="50" t="s">
        <v>18</v>
      </c>
      <c r="D90" s="345"/>
      <c r="E90" s="345">
        <v>1.26</v>
      </c>
      <c r="F90" s="382"/>
      <c r="G90" s="345"/>
      <c r="H90" s="347"/>
      <c r="I90" s="345">
        <v>0.788</v>
      </c>
      <c r="J90" s="345">
        <v>19.058</v>
      </c>
      <c r="K90" s="345"/>
      <c r="L90" s="345">
        <v>4.988</v>
      </c>
      <c r="M90" s="346">
        <v>3.203</v>
      </c>
      <c r="N90" s="346"/>
      <c r="O90" s="345">
        <v>0.63</v>
      </c>
      <c r="P90" s="8">
        <f t="shared" si="2"/>
        <v>29.927</v>
      </c>
    </row>
    <row r="91" spans="1:16" ht="18.75">
      <c r="A91" s="465" t="s">
        <v>165</v>
      </c>
      <c r="B91" s="466"/>
      <c r="C91" s="57" t="s">
        <v>16</v>
      </c>
      <c r="D91" s="342">
        <v>0.1753</v>
      </c>
      <c r="E91" s="342">
        <v>1.8968</v>
      </c>
      <c r="F91" s="381"/>
      <c r="G91" s="342"/>
      <c r="H91" s="344"/>
      <c r="I91" s="342">
        <v>0.249</v>
      </c>
      <c r="J91" s="342">
        <v>0.7772</v>
      </c>
      <c r="K91" s="342"/>
      <c r="L91" s="342">
        <v>0.548</v>
      </c>
      <c r="M91" s="343">
        <v>0.3311</v>
      </c>
      <c r="N91" s="343">
        <v>0.3286</v>
      </c>
      <c r="O91" s="342">
        <v>0.3446</v>
      </c>
      <c r="P91" s="7">
        <f t="shared" si="2"/>
        <v>4.6506</v>
      </c>
    </row>
    <row r="92" spans="1:16" ht="18.75">
      <c r="A92" s="467"/>
      <c r="B92" s="468"/>
      <c r="C92" s="50" t="s">
        <v>18</v>
      </c>
      <c r="D92" s="345">
        <v>55.212</v>
      </c>
      <c r="E92" s="345">
        <v>829.554</v>
      </c>
      <c r="F92" s="382"/>
      <c r="G92" s="345"/>
      <c r="H92" s="347"/>
      <c r="I92" s="345">
        <v>418.53</v>
      </c>
      <c r="J92" s="345">
        <v>2149.833</v>
      </c>
      <c r="K92" s="345"/>
      <c r="L92" s="345">
        <v>887.502</v>
      </c>
      <c r="M92" s="346">
        <v>112.802</v>
      </c>
      <c r="N92" s="346">
        <v>172.685</v>
      </c>
      <c r="O92" s="345">
        <v>239.094</v>
      </c>
      <c r="P92" s="8">
        <f t="shared" si="2"/>
        <v>4865.2119999999995</v>
      </c>
    </row>
    <row r="93" spans="1:16" ht="18.75">
      <c r="A93" s="465" t="s">
        <v>63</v>
      </c>
      <c r="B93" s="466"/>
      <c r="C93" s="57" t="s">
        <v>16</v>
      </c>
      <c r="D93" s="342"/>
      <c r="E93" s="342">
        <v>0.002</v>
      </c>
      <c r="F93" s="381"/>
      <c r="G93" s="342"/>
      <c r="H93" s="344"/>
      <c r="I93" s="342"/>
      <c r="J93" s="342"/>
      <c r="K93" s="342"/>
      <c r="L93" s="342"/>
      <c r="M93" s="343">
        <v>0.0007</v>
      </c>
      <c r="N93" s="343">
        <v>0.0007</v>
      </c>
      <c r="O93" s="342"/>
      <c r="P93" s="7">
        <f t="shared" si="2"/>
        <v>0.0034000000000000002</v>
      </c>
    </row>
    <row r="94" spans="1:16" ht="18.75">
      <c r="A94" s="467"/>
      <c r="B94" s="468"/>
      <c r="C94" s="50" t="s">
        <v>18</v>
      </c>
      <c r="D94" s="345"/>
      <c r="E94" s="345">
        <v>2.1</v>
      </c>
      <c r="F94" s="382"/>
      <c r="G94" s="345"/>
      <c r="H94" s="347"/>
      <c r="I94" s="345"/>
      <c r="J94" s="345"/>
      <c r="K94" s="345"/>
      <c r="L94" s="345"/>
      <c r="M94" s="346">
        <v>0.515</v>
      </c>
      <c r="N94" s="346">
        <v>0.735</v>
      </c>
      <c r="O94" s="345"/>
      <c r="P94" s="8">
        <f t="shared" si="2"/>
        <v>3.35</v>
      </c>
    </row>
    <row r="95" spans="1:16" ht="18.75">
      <c r="A95" s="465" t="s">
        <v>175</v>
      </c>
      <c r="B95" s="466"/>
      <c r="C95" s="57" t="s">
        <v>16</v>
      </c>
      <c r="D95" s="342">
        <v>0.0931</v>
      </c>
      <c r="E95" s="342">
        <v>0.0944</v>
      </c>
      <c r="F95" s="381"/>
      <c r="G95" s="342"/>
      <c r="H95" s="344"/>
      <c r="I95" s="342"/>
      <c r="J95" s="342">
        <v>0.0007</v>
      </c>
      <c r="K95" s="342">
        <v>0.0469</v>
      </c>
      <c r="L95" s="342">
        <v>0.042</v>
      </c>
      <c r="M95" s="343">
        <v>0.1865</v>
      </c>
      <c r="N95" s="343">
        <v>0.5749</v>
      </c>
      <c r="O95" s="342">
        <v>0.0175</v>
      </c>
      <c r="P95" s="7">
        <f t="shared" si="2"/>
        <v>1.056</v>
      </c>
    </row>
    <row r="96" spans="1:16" ht="18.75">
      <c r="A96" s="467"/>
      <c r="B96" s="468"/>
      <c r="C96" s="50" t="s">
        <v>18</v>
      </c>
      <c r="D96" s="345">
        <v>61.321</v>
      </c>
      <c r="E96" s="345">
        <v>70.712</v>
      </c>
      <c r="F96" s="382"/>
      <c r="G96" s="345"/>
      <c r="H96" s="347"/>
      <c r="I96" s="345"/>
      <c r="J96" s="345">
        <v>0.221</v>
      </c>
      <c r="K96" s="345">
        <v>70.067</v>
      </c>
      <c r="L96" s="345">
        <v>52.466</v>
      </c>
      <c r="M96" s="346">
        <v>128.977</v>
      </c>
      <c r="N96" s="346">
        <v>273.75</v>
      </c>
      <c r="O96" s="345">
        <v>8.188</v>
      </c>
      <c r="P96" s="8">
        <f t="shared" si="2"/>
        <v>665.702</v>
      </c>
    </row>
    <row r="97" spans="1:16" ht="18.75">
      <c r="A97" s="465" t="s">
        <v>64</v>
      </c>
      <c r="B97" s="466"/>
      <c r="C97" s="57" t="s">
        <v>16</v>
      </c>
      <c r="D97" s="342">
        <v>9.2092</v>
      </c>
      <c r="E97" s="342">
        <v>4.1542</v>
      </c>
      <c r="F97" s="381"/>
      <c r="G97" s="342"/>
      <c r="H97" s="344"/>
      <c r="I97" s="342">
        <v>0.2426</v>
      </c>
      <c r="J97" s="342">
        <v>9.4941</v>
      </c>
      <c r="K97" s="342">
        <v>75.0007</v>
      </c>
      <c r="L97" s="342">
        <v>59.1261</v>
      </c>
      <c r="M97" s="343">
        <v>49.9854</v>
      </c>
      <c r="N97" s="343">
        <v>85.1927</v>
      </c>
      <c r="O97" s="342">
        <v>64.276</v>
      </c>
      <c r="P97" s="7">
        <f t="shared" si="2"/>
        <v>356.681</v>
      </c>
    </row>
    <row r="98" spans="1:16" ht="18.75">
      <c r="A98" s="467"/>
      <c r="B98" s="468"/>
      <c r="C98" s="50" t="s">
        <v>18</v>
      </c>
      <c r="D98" s="345">
        <v>2870.599</v>
      </c>
      <c r="E98" s="345">
        <v>2187.319</v>
      </c>
      <c r="F98" s="382"/>
      <c r="G98" s="345"/>
      <c r="H98" s="347"/>
      <c r="I98" s="345">
        <v>141.844</v>
      </c>
      <c r="J98" s="345">
        <v>2852.753</v>
      </c>
      <c r="K98" s="345">
        <v>6842.859</v>
      </c>
      <c r="L98" s="345">
        <v>7998.633</v>
      </c>
      <c r="M98" s="346">
        <v>4510.48</v>
      </c>
      <c r="N98" s="346">
        <v>6123.344</v>
      </c>
      <c r="O98" s="345">
        <v>4374.381</v>
      </c>
      <c r="P98" s="8">
        <f t="shared" si="2"/>
        <v>37902.212</v>
      </c>
    </row>
    <row r="99" spans="1:16" ht="18.75">
      <c r="A99" s="473" t="s">
        <v>65</v>
      </c>
      <c r="B99" s="474"/>
      <c r="C99" s="57" t="s">
        <v>16</v>
      </c>
      <c r="D99" s="292">
        <v>3204.1073999999994</v>
      </c>
      <c r="E99" s="292">
        <v>199.36130000000006</v>
      </c>
      <c r="F99" s="417">
        <v>0</v>
      </c>
      <c r="G99" s="292">
        <v>0</v>
      </c>
      <c r="H99" s="254">
        <v>0</v>
      </c>
      <c r="I99" s="292">
        <v>73.27109999999999</v>
      </c>
      <c r="J99" s="292">
        <v>25.598499999999994</v>
      </c>
      <c r="K99" s="292">
        <v>692.4307000000001</v>
      </c>
      <c r="L99" s="292">
        <v>753.7701999999999</v>
      </c>
      <c r="M99" s="295">
        <v>4064.8587999999995</v>
      </c>
      <c r="N99" s="295">
        <v>4975.964499999998</v>
      </c>
      <c r="O99" s="292">
        <v>4874.503299999999</v>
      </c>
      <c r="P99" s="7">
        <f t="shared" si="2"/>
        <v>18863.865799999996</v>
      </c>
    </row>
    <row r="100" spans="1:16" ht="18.75">
      <c r="A100" s="475"/>
      <c r="B100" s="476"/>
      <c r="C100" s="50" t="s">
        <v>18</v>
      </c>
      <c r="D100" s="296">
        <v>157184.57099999994</v>
      </c>
      <c r="E100" s="296">
        <v>19545.926999999992</v>
      </c>
      <c r="F100" s="418">
        <v>0</v>
      </c>
      <c r="G100" s="296">
        <v>0</v>
      </c>
      <c r="H100" s="255">
        <v>0</v>
      </c>
      <c r="I100" s="296">
        <v>12805.508</v>
      </c>
      <c r="J100" s="296">
        <v>7774.241</v>
      </c>
      <c r="K100" s="296">
        <v>90907.99799999999</v>
      </c>
      <c r="L100" s="296">
        <v>109617.78199999999</v>
      </c>
      <c r="M100" s="298">
        <v>445330.04600000003</v>
      </c>
      <c r="N100" s="298">
        <v>419020.8559999999</v>
      </c>
      <c r="O100" s="296">
        <v>243638.786</v>
      </c>
      <c r="P100" s="8">
        <f t="shared" si="2"/>
        <v>1505825.715</v>
      </c>
    </row>
    <row r="101" spans="1:16" ht="18.75">
      <c r="A101" s="47" t="s">
        <v>0</v>
      </c>
      <c r="B101" s="471" t="s">
        <v>176</v>
      </c>
      <c r="C101" s="57" t="s">
        <v>16</v>
      </c>
      <c r="D101" s="342">
        <v>0.0369</v>
      </c>
      <c r="E101" s="342">
        <v>0.037</v>
      </c>
      <c r="F101" s="381"/>
      <c r="G101" s="342"/>
      <c r="H101" s="344"/>
      <c r="I101" s="342"/>
      <c r="J101" s="342"/>
      <c r="K101" s="342"/>
      <c r="L101" s="342">
        <v>0.0463</v>
      </c>
      <c r="M101" s="343">
        <v>0.0684</v>
      </c>
      <c r="N101" s="343">
        <v>0.0479</v>
      </c>
      <c r="O101" s="342">
        <v>0.0606</v>
      </c>
      <c r="P101" s="7">
        <f t="shared" si="2"/>
        <v>0.2971</v>
      </c>
    </row>
    <row r="102" spans="1:16" ht="18.75">
      <c r="A102" s="47" t="s">
        <v>0</v>
      </c>
      <c r="B102" s="472"/>
      <c r="C102" s="50" t="s">
        <v>18</v>
      </c>
      <c r="D102" s="345">
        <v>112.394</v>
      </c>
      <c r="E102" s="345">
        <v>122.536</v>
      </c>
      <c r="F102" s="382"/>
      <c r="G102" s="345"/>
      <c r="H102" s="347"/>
      <c r="I102" s="345"/>
      <c r="J102" s="345"/>
      <c r="K102" s="345"/>
      <c r="L102" s="345">
        <v>167.613</v>
      </c>
      <c r="M102" s="346">
        <v>269.275</v>
      </c>
      <c r="N102" s="346">
        <v>176.443</v>
      </c>
      <c r="O102" s="345">
        <v>227.746</v>
      </c>
      <c r="P102" s="8">
        <f t="shared" si="2"/>
        <v>1076.007</v>
      </c>
    </row>
    <row r="103" spans="1:16" ht="18.75">
      <c r="A103" s="47" t="s">
        <v>66</v>
      </c>
      <c r="B103" s="471" t="s">
        <v>196</v>
      </c>
      <c r="C103" s="57" t="s">
        <v>16</v>
      </c>
      <c r="D103" s="342">
        <v>1.1508</v>
      </c>
      <c r="E103" s="342">
        <v>0.7771</v>
      </c>
      <c r="F103" s="381"/>
      <c r="G103" s="342"/>
      <c r="H103" s="344"/>
      <c r="I103" s="342"/>
      <c r="J103" s="342">
        <v>1.7879</v>
      </c>
      <c r="K103" s="342">
        <v>2.4157</v>
      </c>
      <c r="L103" s="342">
        <v>2.7033</v>
      </c>
      <c r="M103" s="343">
        <v>3.4157</v>
      </c>
      <c r="N103" s="343">
        <v>8.4523</v>
      </c>
      <c r="O103" s="342">
        <v>8.386</v>
      </c>
      <c r="P103" s="7">
        <f aca="true" t="shared" si="3" ref="P103:P134">SUM(D103:O103)</f>
        <v>29.088800000000003</v>
      </c>
    </row>
    <row r="104" spans="1:16" ht="18.75">
      <c r="A104" s="47" t="s">
        <v>0</v>
      </c>
      <c r="B104" s="472"/>
      <c r="C104" s="50" t="s">
        <v>18</v>
      </c>
      <c r="D104" s="345">
        <v>432.666</v>
      </c>
      <c r="E104" s="345">
        <v>184.382</v>
      </c>
      <c r="F104" s="382"/>
      <c r="G104" s="345"/>
      <c r="H104" s="347"/>
      <c r="I104" s="345"/>
      <c r="J104" s="345">
        <v>988.919</v>
      </c>
      <c r="K104" s="345">
        <v>1188.467</v>
      </c>
      <c r="L104" s="345">
        <v>407.208</v>
      </c>
      <c r="M104" s="346">
        <v>685.86</v>
      </c>
      <c r="N104" s="346">
        <v>3430.197</v>
      </c>
      <c r="O104" s="345">
        <v>3446.08</v>
      </c>
      <c r="P104" s="8">
        <f t="shared" si="3"/>
        <v>10763.779</v>
      </c>
    </row>
    <row r="105" spans="1:16" ht="18.75">
      <c r="A105" s="47" t="s">
        <v>0</v>
      </c>
      <c r="B105" s="471" t="s">
        <v>197</v>
      </c>
      <c r="C105" s="57" t="s">
        <v>16</v>
      </c>
      <c r="D105" s="342">
        <v>145.6984</v>
      </c>
      <c r="E105" s="342">
        <v>21.252</v>
      </c>
      <c r="F105" s="381"/>
      <c r="G105" s="342"/>
      <c r="H105" s="344"/>
      <c r="I105" s="342"/>
      <c r="J105" s="342">
        <v>4.693</v>
      </c>
      <c r="K105" s="342">
        <v>30.7875</v>
      </c>
      <c r="L105" s="342">
        <v>147.3721</v>
      </c>
      <c r="M105" s="343">
        <v>178.1012</v>
      </c>
      <c r="N105" s="343">
        <v>143.5501</v>
      </c>
      <c r="O105" s="342">
        <v>167.856</v>
      </c>
      <c r="P105" s="7">
        <f t="shared" si="3"/>
        <v>839.3102999999999</v>
      </c>
    </row>
    <row r="106" spans="1:16" ht="18.75">
      <c r="A106" s="52"/>
      <c r="B106" s="472"/>
      <c r="C106" s="50" t="s">
        <v>18</v>
      </c>
      <c r="D106" s="345">
        <v>32572.812</v>
      </c>
      <c r="E106" s="345">
        <v>4013.928</v>
      </c>
      <c r="F106" s="382"/>
      <c r="G106" s="345"/>
      <c r="H106" s="347"/>
      <c r="I106" s="345"/>
      <c r="J106" s="345">
        <v>1732.028</v>
      </c>
      <c r="K106" s="345">
        <v>10582.291</v>
      </c>
      <c r="L106" s="345">
        <v>26103.189</v>
      </c>
      <c r="M106" s="346">
        <v>31080.552</v>
      </c>
      <c r="N106" s="346">
        <v>22300.129</v>
      </c>
      <c r="O106" s="345">
        <v>31868.096</v>
      </c>
      <c r="P106" s="8">
        <f t="shared" si="3"/>
        <v>160253.025</v>
      </c>
    </row>
    <row r="107" spans="1:16" ht="18.75">
      <c r="A107" s="47" t="s">
        <v>67</v>
      </c>
      <c r="B107" s="471" t="s">
        <v>198</v>
      </c>
      <c r="C107" s="57" t="s">
        <v>16</v>
      </c>
      <c r="D107" s="342"/>
      <c r="E107" s="342">
        <v>0.0003</v>
      </c>
      <c r="F107" s="381"/>
      <c r="G107" s="342"/>
      <c r="H107" s="344"/>
      <c r="I107" s="342"/>
      <c r="J107" s="342"/>
      <c r="K107" s="342"/>
      <c r="L107" s="342"/>
      <c r="M107" s="343"/>
      <c r="N107" s="343"/>
      <c r="O107" s="342"/>
      <c r="P107" s="7">
        <f t="shared" si="3"/>
        <v>0.0003</v>
      </c>
    </row>
    <row r="108" spans="1:16" ht="18.75">
      <c r="A108" s="52"/>
      <c r="B108" s="472"/>
      <c r="C108" s="50" t="s">
        <v>18</v>
      </c>
      <c r="D108" s="345"/>
      <c r="E108" s="345">
        <v>2.52</v>
      </c>
      <c r="F108" s="382"/>
      <c r="G108" s="345"/>
      <c r="H108" s="347"/>
      <c r="I108" s="345"/>
      <c r="J108" s="345"/>
      <c r="K108" s="345"/>
      <c r="L108" s="345"/>
      <c r="M108" s="346"/>
      <c r="N108" s="346"/>
      <c r="O108" s="345"/>
      <c r="P108" s="8">
        <f t="shared" si="3"/>
        <v>2.52</v>
      </c>
    </row>
    <row r="109" spans="1:16" ht="18.75">
      <c r="A109" s="52"/>
      <c r="B109" s="471" t="s">
        <v>199</v>
      </c>
      <c r="C109" s="57" t="s">
        <v>16</v>
      </c>
      <c r="D109" s="342">
        <v>0.4351</v>
      </c>
      <c r="E109" s="342">
        <v>0.5962</v>
      </c>
      <c r="F109" s="381"/>
      <c r="G109" s="342"/>
      <c r="H109" s="344"/>
      <c r="I109" s="342"/>
      <c r="J109" s="342">
        <v>0.0153</v>
      </c>
      <c r="K109" s="342">
        <v>0.0046</v>
      </c>
      <c r="L109" s="342">
        <v>0.3179</v>
      </c>
      <c r="M109" s="343">
        <v>0.8452</v>
      </c>
      <c r="N109" s="343">
        <v>0.202</v>
      </c>
      <c r="O109" s="342">
        <v>0.1083</v>
      </c>
      <c r="P109" s="7">
        <f t="shared" si="3"/>
        <v>2.5245999999999995</v>
      </c>
    </row>
    <row r="110" spans="1:16" ht="18.75">
      <c r="A110" s="52"/>
      <c r="B110" s="472"/>
      <c r="C110" s="50" t="s">
        <v>18</v>
      </c>
      <c r="D110" s="345">
        <v>204.316</v>
      </c>
      <c r="E110" s="345">
        <v>118.87</v>
      </c>
      <c r="F110" s="382"/>
      <c r="G110" s="345"/>
      <c r="H110" s="347"/>
      <c r="I110" s="345"/>
      <c r="J110" s="345">
        <v>3.418</v>
      </c>
      <c r="K110" s="345">
        <v>1.953</v>
      </c>
      <c r="L110" s="345">
        <v>122.367</v>
      </c>
      <c r="M110" s="346">
        <v>479.792</v>
      </c>
      <c r="N110" s="346">
        <v>157.261</v>
      </c>
      <c r="O110" s="345">
        <v>116.626</v>
      </c>
      <c r="P110" s="8">
        <f t="shared" si="3"/>
        <v>1204.603</v>
      </c>
    </row>
    <row r="111" spans="1:16" ht="18.75">
      <c r="A111" s="47" t="s">
        <v>68</v>
      </c>
      <c r="B111" s="471" t="s">
        <v>191</v>
      </c>
      <c r="C111" s="57" t="s">
        <v>16</v>
      </c>
      <c r="D111" s="342"/>
      <c r="E111" s="342"/>
      <c r="F111" s="381"/>
      <c r="G111" s="342"/>
      <c r="H111" s="344"/>
      <c r="I111" s="342"/>
      <c r="J111" s="342"/>
      <c r="K111" s="342"/>
      <c r="L111" s="342"/>
      <c r="M111" s="343"/>
      <c r="N111" s="343"/>
      <c r="O111" s="342"/>
      <c r="P111" s="7">
        <f t="shared" si="3"/>
        <v>0</v>
      </c>
    </row>
    <row r="112" spans="1:16" ht="18.75">
      <c r="A112" s="52"/>
      <c r="B112" s="472"/>
      <c r="C112" s="50" t="s">
        <v>18</v>
      </c>
      <c r="D112" s="345"/>
      <c r="E112" s="345"/>
      <c r="F112" s="382"/>
      <c r="G112" s="345"/>
      <c r="H112" s="347"/>
      <c r="I112" s="345"/>
      <c r="J112" s="345"/>
      <c r="K112" s="345"/>
      <c r="L112" s="345"/>
      <c r="M112" s="346"/>
      <c r="N112" s="346"/>
      <c r="O112" s="345"/>
      <c r="P112" s="8">
        <f t="shared" si="3"/>
        <v>0</v>
      </c>
    </row>
    <row r="113" spans="1:16" ht="18.75">
      <c r="A113" s="52"/>
      <c r="B113" s="471" t="s">
        <v>192</v>
      </c>
      <c r="C113" s="57" t="s">
        <v>16</v>
      </c>
      <c r="D113" s="342"/>
      <c r="E113" s="342"/>
      <c r="F113" s="381"/>
      <c r="G113" s="342"/>
      <c r="H113" s="344"/>
      <c r="I113" s="342"/>
      <c r="J113" s="342"/>
      <c r="K113" s="342"/>
      <c r="L113" s="342"/>
      <c r="M113" s="343"/>
      <c r="N113" s="343"/>
      <c r="O113" s="342"/>
      <c r="P113" s="7">
        <f t="shared" si="3"/>
        <v>0</v>
      </c>
    </row>
    <row r="114" spans="1:16" ht="18.75">
      <c r="A114" s="52"/>
      <c r="B114" s="472"/>
      <c r="C114" s="50" t="s">
        <v>18</v>
      </c>
      <c r="D114" s="345"/>
      <c r="E114" s="345"/>
      <c r="F114" s="382"/>
      <c r="G114" s="345"/>
      <c r="H114" s="347"/>
      <c r="I114" s="345"/>
      <c r="J114" s="345"/>
      <c r="K114" s="345"/>
      <c r="L114" s="345"/>
      <c r="M114" s="346"/>
      <c r="N114" s="346"/>
      <c r="O114" s="345"/>
      <c r="P114" s="8">
        <f t="shared" si="3"/>
        <v>0</v>
      </c>
    </row>
    <row r="115" spans="1:16" ht="18.75">
      <c r="A115" s="47" t="s">
        <v>70</v>
      </c>
      <c r="B115" s="471" t="s">
        <v>183</v>
      </c>
      <c r="C115" s="57" t="s">
        <v>16</v>
      </c>
      <c r="D115" s="342"/>
      <c r="E115" s="342"/>
      <c r="F115" s="381"/>
      <c r="G115" s="342"/>
      <c r="H115" s="344"/>
      <c r="I115" s="342"/>
      <c r="J115" s="342"/>
      <c r="K115" s="342"/>
      <c r="L115" s="342"/>
      <c r="M115" s="343"/>
      <c r="N115" s="343">
        <v>0.1</v>
      </c>
      <c r="O115" s="342">
        <v>0.1</v>
      </c>
      <c r="P115" s="7">
        <f t="shared" si="3"/>
        <v>0.2</v>
      </c>
    </row>
    <row r="116" spans="1:16" ht="18.75">
      <c r="A116" s="52"/>
      <c r="B116" s="472"/>
      <c r="C116" s="50" t="s">
        <v>18</v>
      </c>
      <c r="D116" s="345"/>
      <c r="E116" s="345"/>
      <c r="F116" s="382"/>
      <c r="G116" s="345"/>
      <c r="H116" s="347"/>
      <c r="I116" s="345"/>
      <c r="J116" s="345"/>
      <c r="K116" s="345"/>
      <c r="L116" s="345"/>
      <c r="M116" s="346"/>
      <c r="N116" s="346">
        <v>3.15</v>
      </c>
      <c r="O116" s="345">
        <v>3.15</v>
      </c>
      <c r="P116" s="8">
        <f t="shared" si="3"/>
        <v>6.3</v>
      </c>
    </row>
    <row r="117" spans="1:16" ht="18.75">
      <c r="A117" s="52"/>
      <c r="B117" s="471" t="s">
        <v>72</v>
      </c>
      <c r="C117" s="57" t="s">
        <v>16</v>
      </c>
      <c r="D117" s="342">
        <v>0.559</v>
      </c>
      <c r="E117" s="342">
        <v>0.205</v>
      </c>
      <c r="F117" s="381"/>
      <c r="G117" s="342"/>
      <c r="H117" s="344"/>
      <c r="I117" s="342"/>
      <c r="J117" s="342"/>
      <c r="K117" s="342"/>
      <c r="L117" s="342"/>
      <c r="M117" s="343">
        <v>0.05</v>
      </c>
      <c r="N117" s="343">
        <v>0.085</v>
      </c>
      <c r="O117" s="342">
        <v>0.06</v>
      </c>
      <c r="P117" s="7">
        <f t="shared" si="3"/>
        <v>0.9590000000000001</v>
      </c>
    </row>
    <row r="118" spans="1:16" ht="18.75">
      <c r="A118" s="52"/>
      <c r="B118" s="472"/>
      <c r="C118" s="50" t="s">
        <v>18</v>
      </c>
      <c r="D118" s="345">
        <v>238.614</v>
      </c>
      <c r="E118" s="345">
        <v>161.438</v>
      </c>
      <c r="F118" s="382"/>
      <c r="G118" s="345"/>
      <c r="H118" s="347"/>
      <c r="I118" s="345"/>
      <c r="J118" s="345"/>
      <c r="K118" s="345"/>
      <c r="L118" s="345"/>
      <c r="M118" s="346">
        <v>34.125</v>
      </c>
      <c r="N118" s="346">
        <v>58.018</v>
      </c>
      <c r="O118" s="345">
        <v>40.955</v>
      </c>
      <c r="P118" s="8">
        <f t="shared" si="3"/>
        <v>533.1500000000001</v>
      </c>
    </row>
    <row r="119" spans="1:16" ht="18.75">
      <c r="A119" s="47" t="s">
        <v>23</v>
      </c>
      <c r="B119" s="471" t="s">
        <v>184</v>
      </c>
      <c r="C119" s="57" t="s">
        <v>16</v>
      </c>
      <c r="D119" s="342">
        <v>0.3331</v>
      </c>
      <c r="E119" s="342">
        <v>0.6566</v>
      </c>
      <c r="F119" s="381"/>
      <c r="G119" s="342"/>
      <c r="H119" s="344"/>
      <c r="I119" s="342"/>
      <c r="J119" s="342">
        <v>0.0231</v>
      </c>
      <c r="K119" s="342">
        <v>0.014</v>
      </c>
      <c r="L119" s="342">
        <v>0.0168</v>
      </c>
      <c r="M119" s="343">
        <v>0.0141</v>
      </c>
      <c r="N119" s="343">
        <v>0.1892</v>
      </c>
      <c r="O119" s="342">
        <v>0.315</v>
      </c>
      <c r="P119" s="7">
        <f t="shared" si="3"/>
        <v>1.5618999999999998</v>
      </c>
    </row>
    <row r="120" spans="1:16" ht="18.75">
      <c r="A120" s="52"/>
      <c r="B120" s="472"/>
      <c r="C120" s="50" t="s">
        <v>18</v>
      </c>
      <c r="D120" s="345">
        <v>92.338</v>
      </c>
      <c r="E120" s="345">
        <v>152.18</v>
      </c>
      <c r="F120" s="382"/>
      <c r="G120" s="345"/>
      <c r="H120" s="347"/>
      <c r="I120" s="345"/>
      <c r="J120" s="345">
        <v>148.88</v>
      </c>
      <c r="K120" s="345">
        <v>7.823</v>
      </c>
      <c r="L120" s="345">
        <v>8.075</v>
      </c>
      <c r="M120" s="346">
        <v>13.231</v>
      </c>
      <c r="N120" s="346">
        <v>179.719</v>
      </c>
      <c r="O120" s="345">
        <v>114.709</v>
      </c>
      <c r="P120" s="8">
        <f t="shared" si="3"/>
        <v>716.9549999999999</v>
      </c>
    </row>
    <row r="121" spans="1:16" ht="18.75">
      <c r="A121" s="52"/>
      <c r="B121" s="49" t="s">
        <v>20</v>
      </c>
      <c r="C121" s="57" t="s">
        <v>16</v>
      </c>
      <c r="D121" s="342"/>
      <c r="E121" s="342"/>
      <c r="F121" s="381"/>
      <c r="G121" s="342"/>
      <c r="H121" s="344"/>
      <c r="I121" s="342"/>
      <c r="J121" s="342"/>
      <c r="K121" s="342"/>
      <c r="L121" s="342"/>
      <c r="M121" s="343"/>
      <c r="N121" s="343"/>
      <c r="O121" s="342"/>
      <c r="P121" s="7">
        <f t="shared" si="3"/>
        <v>0</v>
      </c>
    </row>
    <row r="122" spans="1:16" ht="18.75">
      <c r="A122" s="52"/>
      <c r="B122" s="50" t="s">
        <v>73</v>
      </c>
      <c r="C122" s="50" t="s">
        <v>18</v>
      </c>
      <c r="D122" s="345"/>
      <c r="E122" s="345"/>
      <c r="F122" s="382"/>
      <c r="G122" s="345"/>
      <c r="H122" s="347"/>
      <c r="I122" s="345"/>
      <c r="J122" s="345"/>
      <c r="K122" s="345"/>
      <c r="L122" s="345"/>
      <c r="M122" s="346"/>
      <c r="N122" s="346"/>
      <c r="O122" s="345"/>
      <c r="P122" s="8">
        <f t="shared" si="3"/>
        <v>0</v>
      </c>
    </row>
    <row r="123" spans="1:16" ht="18.75">
      <c r="A123" s="52"/>
      <c r="B123" s="469" t="s">
        <v>157</v>
      </c>
      <c r="C123" s="57" t="s">
        <v>16</v>
      </c>
      <c r="D123" s="284">
        <v>148.2133</v>
      </c>
      <c r="E123" s="284">
        <v>23.524199999999997</v>
      </c>
      <c r="F123" s="285">
        <v>0</v>
      </c>
      <c r="G123" s="284">
        <v>0</v>
      </c>
      <c r="H123" s="350">
        <v>0</v>
      </c>
      <c r="I123" s="284">
        <v>0</v>
      </c>
      <c r="J123" s="284">
        <v>6.5193</v>
      </c>
      <c r="K123" s="284">
        <v>33.22180000000001</v>
      </c>
      <c r="L123" s="284">
        <v>150.45639999999997</v>
      </c>
      <c r="M123" s="286">
        <v>182.49460000000005</v>
      </c>
      <c r="N123" s="286">
        <v>152.6265</v>
      </c>
      <c r="O123" s="284">
        <v>176.8859</v>
      </c>
      <c r="P123" s="7">
        <f>SUM(D123:O123)</f>
        <v>873.9419999999999</v>
      </c>
    </row>
    <row r="124" spans="1:16" ht="18.75">
      <c r="A124" s="51"/>
      <c r="B124" s="470"/>
      <c r="C124" s="50" t="s">
        <v>18</v>
      </c>
      <c r="D124" s="296">
        <v>33653.14000000001</v>
      </c>
      <c r="E124" s="296">
        <v>4755.854</v>
      </c>
      <c r="F124" s="297">
        <v>0</v>
      </c>
      <c r="G124" s="296">
        <v>0</v>
      </c>
      <c r="H124" s="255">
        <v>0</v>
      </c>
      <c r="I124" s="296">
        <v>0</v>
      </c>
      <c r="J124" s="296">
        <v>2873.2450000000003</v>
      </c>
      <c r="K124" s="296">
        <v>11780.534</v>
      </c>
      <c r="L124" s="296">
        <v>26808.451999999997</v>
      </c>
      <c r="M124" s="298">
        <v>32562.835</v>
      </c>
      <c r="N124" s="298">
        <v>26304.917</v>
      </c>
      <c r="O124" s="296">
        <v>35817.362</v>
      </c>
      <c r="P124" s="8">
        <f t="shared" si="3"/>
        <v>174556.339</v>
      </c>
    </row>
    <row r="125" spans="1:16" ht="18.75">
      <c r="A125" s="47" t="s">
        <v>0</v>
      </c>
      <c r="B125" s="471" t="s">
        <v>74</v>
      </c>
      <c r="C125" s="57" t="s">
        <v>16</v>
      </c>
      <c r="D125" s="342"/>
      <c r="E125" s="342"/>
      <c r="F125" s="381"/>
      <c r="G125" s="342"/>
      <c r="H125" s="344"/>
      <c r="I125" s="342"/>
      <c r="J125" s="342"/>
      <c r="K125" s="342"/>
      <c r="L125" s="342"/>
      <c r="M125" s="343"/>
      <c r="N125" s="343"/>
      <c r="O125" s="342"/>
      <c r="P125" s="7">
        <f t="shared" si="3"/>
        <v>0</v>
      </c>
    </row>
    <row r="126" spans="1:16" ht="18.75">
      <c r="A126" s="47" t="s">
        <v>0</v>
      </c>
      <c r="B126" s="472"/>
      <c r="C126" s="50" t="s">
        <v>18</v>
      </c>
      <c r="D126" s="345"/>
      <c r="E126" s="345"/>
      <c r="F126" s="382"/>
      <c r="G126" s="345"/>
      <c r="H126" s="347"/>
      <c r="I126" s="345"/>
      <c r="J126" s="345"/>
      <c r="K126" s="345"/>
      <c r="L126" s="345"/>
      <c r="M126" s="346"/>
      <c r="N126" s="346"/>
      <c r="O126" s="345"/>
      <c r="P126" s="8">
        <f t="shared" si="3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342">
        <v>1.1632</v>
      </c>
      <c r="E127" s="342">
        <v>1.1778</v>
      </c>
      <c r="F127" s="381"/>
      <c r="G127" s="342"/>
      <c r="H127" s="344"/>
      <c r="I127" s="342"/>
      <c r="J127" s="342"/>
      <c r="K127" s="342"/>
      <c r="L127" s="342"/>
      <c r="M127" s="343"/>
      <c r="N127" s="343"/>
      <c r="O127" s="342"/>
      <c r="P127" s="7">
        <f t="shared" si="3"/>
        <v>2.341</v>
      </c>
    </row>
    <row r="128" spans="1:16" ht="18.75">
      <c r="A128" s="52"/>
      <c r="B128" s="472"/>
      <c r="C128" s="50" t="s">
        <v>18</v>
      </c>
      <c r="D128" s="345">
        <v>352.09</v>
      </c>
      <c r="E128" s="345">
        <v>303.096</v>
      </c>
      <c r="F128" s="382"/>
      <c r="G128" s="345"/>
      <c r="H128" s="347"/>
      <c r="I128" s="345"/>
      <c r="J128" s="345"/>
      <c r="K128" s="345"/>
      <c r="L128" s="345"/>
      <c r="M128" s="346"/>
      <c r="N128" s="346"/>
      <c r="O128" s="345"/>
      <c r="P128" s="8">
        <f t="shared" si="3"/>
        <v>655.1859999999999</v>
      </c>
    </row>
    <row r="129" spans="1:16" ht="18.75">
      <c r="A129" s="47" t="s">
        <v>77</v>
      </c>
      <c r="B129" s="49" t="s">
        <v>20</v>
      </c>
      <c r="C129" s="49" t="s">
        <v>16</v>
      </c>
      <c r="D129" s="360">
        <v>0.004</v>
      </c>
      <c r="E129" s="360">
        <v>0.0346</v>
      </c>
      <c r="F129" s="387"/>
      <c r="G129" s="360"/>
      <c r="H129" s="363"/>
      <c r="I129" s="360"/>
      <c r="J129" s="360"/>
      <c r="K129" s="360"/>
      <c r="L129" s="360"/>
      <c r="M129" s="361"/>
      <c r="N129" s="361"/>
      <c r="O129" s="360"/>
      <c r="P129" s="12">
        <f t="shared" si="3"/>
        <v>0.038599999999999995</v>
      </c>
    </row>
    <row r="130" spans="1:16" ht="18.75">
      <c r="A130" s="52"/>
      <c r="B130" s="49" t="s">
        <v>78</v>
      </c>
      <c r="C130" s="57" t="s">
        <v>79</v>
      </c>
      <c r="D130" s="342"/>
      <c r="E130" s="342"/>
      <c r="F130" s="381"/>
      <c r="G130" s="342"/>
      <c r="H130" s="344"/>
      <c r="I130" s="342"/>
      <c r="J130" s="342"/>
      <c r="K130" s="342"/>
      <c r="L130" s="342"/>
      <c r="M130" s="343"/>
      <c r="N130" s="343"/>
      <c r="O130" s="342"/>
      <c r="P130" s="7">
        <f t="shared" si="3"/>
        <v>0</v>
      </c>
    </row>
    <row r="131" spans="1:16" ht="18.75">
      <c r="A131" s="47" t="s">
        <v>23</v>
      </c>
      <c r="B131" s="2"/>
      <c r="C131" s="50" t="s">
        <v>18</v>
      </c>
      <c r="D131" s="383">
        <v>3.843</v>
      </c>
      <c r="E131" s="383">
        <v>35.344</v>
      </c>
      <c r="F131" s="382"/>
      <c r="G131" s="345"/>
      <c r="H131" s="347"/>
      <c r="I131" s="383"/>
      <c r="J131" s="383"/>
      <c r="K131" s="383"/>
      <c r="L131" s="383"/>
      <c r="M131" s="391"/>
      <c r="N131" s="391"/>
      <c r="O131" s="383"/>
      <c r="P131" s="8">
        <f t="shared" si="3"/>
        <v>39.187</v>
      </c>
    </row>
    <row r="132" spans="1:16" ht="18.75">
      <c r="A132" s="52"/>
      <c r="B132" s="58" t="s">
        <v>0</v>
      </c>
      <c r="C132" s="49" t="s">
        <v>16</v>
      </c>
      <c r="D132" s="364">
        <v>1.1672</v>
      </c>
      <c r="E132" s="364">
        <v>1.2124</v>
      </c>
      <c r="F132" s="419">
        <v>0</v>
      </c>
      <c r="G132" s="364">
        <v>0</v>
      </c>
      <c r="H132" s="366">
        <v>0</v>
      </c>
      <c r="I132" s="364">
        <v>0</v>
      </c>
      <c r="J132" s="364">
        <v>0</v>
      </c>
      <c r="K132" s="364">
        <v>0</v>
      </c>
      <c r="L132" s="364">
        <v>0</v>
      </c>
      <c r="M132" s="365">
        <v>0</v>
      </c>
      <c r="N132" s="365">
        <v>0</v>
      </c>
      <c r="O132" s="364">
        <v>0</v>
      </c>
      <c r="P132" s="12">
        <f t="shared" si="3"/>
        <v>2.3796</v>
      </c>
    </row>
    <row r="133" spans="1:16" ht="18.75">
      <c r="A133" s="52"/>
      <c r="B133" s="49" t="s">
        <v>185</v>
      </c>
      <c r="C133" s="57" t="s">
        <v>79</v>
      </c>
      <c r="D133" s="284">
        <v>0</v>
      </c>
      <c r="E133" s="284">
        <v>0</v>
      </c>
      <c r="F133" s="285">
        <v>0</v>
      </c>
      <c r="G133" s="284">
        <v>0</v>
      </c>
      <c r="H133" s="254">
        <v>0</v>
      </c>
      <c r="I133" s="284">
        <v>0</v>
      </c>
      <c r="J133" s="284">
        <v>0</v>
      </c>
      <c r="K133" s="284">
        <v>0</v>
      </c>
      <c r="L133" s="284">
        <v>0</v>
      </c>
      <c r="M133" s="286">
        <v>0</v>
      </c>
      <c r="N133" s="286">
        <v>0</v>
      </c>
      <c r="O133" s="284">
        <v>0</v>
      </c>
      <c r="P133" s="7">
        <f t="shared" si="3"/>
        <v>0</v>
      </c>
    </row>
    <row r="134" spans="1:16" ht="18.75">
      <c r="A134" s="51"/>
      <c r="B134" s="2"/>
      <c r="C134" s="50" t="s">
        <v>18</v>
      </c>
      <c r="D134" s="287">
        <v>355.933</v>
      </c>
      <c r="E134" s="287">
        <v>338.44</v>
      </c>
      <c r="F134" s="288">
        <v>0</v>
      </c>
      <c r="G134" s="287">
        <v>0</v>
      </c>
      <c r="H134" s="255">
        <v>0</v>
      </c>
      <c r="I134" s="287">
        <v>0</v>
      </c>
      <c r="J134" s="287">
        <v>0</v>
      </c>
      <c r="K134" s="287">
        <v>0</v>
      </c>
      <c r="L134" s="287">
        <v>0</v>
      </c>
      <c r="M134" s="289">
        <v>0</v>
      </c>
      <c r="N134" s="289">
        <v>0</v>
      </c>
      <c r="O134" s="287">
        <v>0</v>
      </c>
      <c r="P134" s="8">
        <f t="shared" si="3"/>
        <v>694.373</v>
      </c>
    </row>
    <row r="135" spans="1:16" s="222" customFormat="1" ht="18.75">
      <c r="A135" s="217"/>
      <c r="B135" s="218" t="s">
        <v>0</v>
      </c>
      <c r="C135" s="219" t="s">
        <v>16</v>
      </c>
      <c r="D135" s="367">
        <v>3353.4878999999996</v>
      </c>
      <c r="E135" s="367">
        <v>224.09790000000004</v>
      </c>
      <c r="F135" s="420">
        <v>0</v>
      </c>
      <c r="G135" s="367">
        <v>0</v>
      </c>
      <c r="H135" s="369">
        <v>0</v>
      </c>
      <c r="I135" s="367">
        <v>73.27109999999999</v>
      </c>
      <c r="J135" s="367">
        <v>32.117799999999995</v>
      </c>
      <c r="K135" s="367">
        <v>725.6525000000001</v>
      </c>
      <c r="L135" s="367">
        <v>904.2266</v>
      </c>
      <c r="M135" s="370">
        <v>4247.3534</v>
      </c>
      <c r="N135" s="370">
        <v>5128.5909999999985</v>
      </c>
      <c r="O135" s="367">
        <v>5051.3892</v>
      </c>
      <c r="P135" s="221">
        <f>SUM(D135:O135)</f>
        <v>19740.1874</v>
      </c>
    </row>
    <row r="136" spans="1:16" s="222" customFormat="1" ht="18.75">
      <c r="A136" s="217"/>
      <c r="B136" s="223" t="s">
        <v>153</v>
      </c>
      <c r="C136" s="224" t="s">
        <v>79</v>
      </c>
      <c r="D136" s="371">
        <v>0</v>
      </c>
      <c r="E136" s="371">
        <v>0</v>
      </c>
      <c r="F136" s="421">
        <v>0</v>
      </c>
      <c r="G136" s="371">
        <v>0</v>
      </c>
      <c r="H136" s="373">
        <v>0</v>
      </c>
      <c r="I136" s="371">
        <v>0</v>
      </c>
      <c r="J136" s="371">
        <v>0</v>
      </c>
      <c r="K136" s="371">
        <v>0</v>
      </c>
      <c r="L136" s="371">
        <v>0</v>
      </c>
      <c r="M136" s="374">
        <v>0</v>
      </c>
      <c r="N136" s="374">
        <v>0</v>
      </c>
      <c r="O136" s="371">
        <v>0</v>
      </c>
      <c r="P136" s="226">
        <f>SUM(D136:O136)</f>
        <v>0</v>
      </c>
    </row>
    <row r="137" spans="1:16" s="222" customFormat="1" ht="19.5" thickBot="1">
      <c r="A137" s="227"/>
      <c r="B137" s="228"/>
      <c r="C137" s="229" t="s">
        <v>18</v>
      </c>
      <c r="D137" s="422">
        <v>191193.64399999994</v>
      </c>
      <c r="E137" s="422">
        <v>24640.22099999999</v>
      </c>
      <c r="F137" s="423">
        <v>0</v>
      </c>
      <c r="G137" s="422">
        <v>0</v>
      </c>
      <c r="H137" s="424">
        <v>0</v>
      </c>
      <c r="I137" s="422">
        <v>12805.508</v>
      </c>
      <c r="J137" s="422">
        <v>10647.486</v>
      </c>
      <c r="K137" s="422">
        <v>102688.53199999999</v>
      </c>
      <c r="L137" s="422">
        <v>136426.234</v>
      </c>
      <c r="M137" s="375">
        <v>477892.88100000005</v>
      </c>
      <c r="N137" s="375">
        <v>445325.7729999999</v>
      </c>
      <c r="O137" s="422">
        <v>279456.148</v>
      </c>
      <c r="P137" s="231">
        <f>SUM(D137:O137)</f>
        <v>1681076.4270000001</v>
      </c>
    </row>
    <row r="138" spans="15:16" ht="18.75">
      <c r="O138" s="485" t="s">
        <v>92</v>
      </c>
      <c r="P138" s="48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="60" zoomScaleNormal="60" zoomScalePageLayoutView="0" workbookViewId="0" topLeftCell="A1">
      <pane xSplit="3" ySplit="3" topLeftCell="I111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1" width="18.625" style="10" customWidth="1"/>
    <col min="12" max="15" width="18.625" style="67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 t="s">
        <v>96</v>
      </c>
      <c r="B2" s="41"/>
      <c r="C2" s="11"/>
      <c r="O2" s="487" t="s">
        <v>90</v>
      </c>
      <c r="P2" s="487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79" t="s">
        <v>10</v>
      </c>
      <c r="M3" s="79" t="s">
        <v>11</v>
      </c>
      <c r="N3" s="79" t="s">
        <v>12</v>
      </c>
      <c r="O3" s="79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"/>
      <c r="E4" s="1"/>
      <c r="F4" s="1"/>
      <c r="G4" s="1"/>
      <c r="H4" s="1"/>
      <c r="I4" s="1"/>
      <c r="J4" s="1"/>
      <c r="K4" s="1"/>
      <c r="L4" s="5">
        <v>0.0645</v>
      </c>
      <c r="M4" s="5">
        <v>0.0487</v>
      </c>
      <c r="N4" s="5">
        <v>0.051</v>
      </c>
      <c r="O4" s="5">
        <v>0.1248</v>
      </c>
      <c r="P4" s="7">
        <f aca="true" t="shared" si="0" ref="P4:P35">SUM(D4:O4)</f>
        <v>0.289</v>
      </c>
    </row>
    <row r="5" spans="1:16" ht="18.75">
      <c r="A5" s="47" t="s">
        <v>17</v>
      </c>
      <c r="B5" s="472"/>
      <c r="C5" s="50" t="s">
        <v>18</v>
      </c>
      <c r="D5" s="2"/>
      <c r="E5" s="2"/>
      <c r="F5" s="2"/>
      <c r="G5" s="2"/>
      <c r="H5" s="2"/>
      <c r="I5" s="2"/>
      <c r="J5" s="2"/>
      <c r="K5" s="2"/>
      <c r="L5" s="36">
        <v>10.411</v>
      </c>
      <c r="M5" s="36">
        <v>9.046</v>
      </c>
      <c r="N5" s="36">
        <v>9.555</v>
      </c>
      <c r="O5" s="36">
        <v>22.325</v>
      </c>
      <c r="P5" s="8">
        <f t="shared" si="0"/>
        <v>51.337</v>
      </c>
    </row>
    <row r="6" spans="1:16" ht="18.75">
      <c r="A6" s="47" t="s">
        <v>19</v>
      </c>
      <c r="B6" s="49" t="s">
        <v>20</v>
      </c>
      <c r="C6" s="57" t="s">
        <v>16</v>
      </c>
      <c r="D6" s="1"/>
      <c r="E6" s="1"/>
      <c r="F6" s="1"/>
      <c r="G6" s="1"/>
      <c r="H6" s="1"/>
      <c r="I6" s="1"/>
      <c r="J6" s="1"/>
      <c r="K6" s="1"/>
      <c r="L6" s="5"/>
      <c r="M6" s="5"/>
      <c r="N6" s="5"/>
      <c r="O6" s="5"/>
      <c r="P6" s="7">
        <f t="shared" si="0"/>
        <v>0</v>
      </c>
    </row>
    <row r="7" spans="1:16" ht="18.75">
      <c r="A7" s="47" t="s">
        <v>21</v>
      </c>
      <c r="B7" s="50" t="s">
        <v>22</v>
      </c>
      <c r="C7" s="50" t="s">
        <v>18</v>
      </c>
      <c r="D7" s="2"/>
      <c r="E7" s="2"/>
      <c r="F7" s="2"/>
      <c r="G7" s="2"/>
      <c r="H7" s="2"/>
      <c r="I7" s="2"/>
      <c r="J7" s="2"/>
      <c r="K7" s="2"/>
      <c r="L7" s="36"/>
      <c r="M7" s="36"/>
      <c r="N7" s="36"/>
      <c r="O7" s="36"/>
      <c r="P7" s="8">
        <f t="shared" si="0"/>
        <v>0</v>
      </c>
    </row>
    <row r="8" spans="1:16" ht="18.75">
      <c r="A8" s="47" t="s">
        <v>23</v>
      </c>
      <c r="B8" s="469" t="s">
        <v>158</v>
      </c>
      <c r="C8" s="57" t="s">
        <v>16</v>
      </c>
      <c r="D8" s="1">
        <f>+D4+D6</f>
        <v>0</v>
      </c>
      <c r="E8" s="1">
        <f aca="true" t="shared" si="1" ref="E8:G9">+E4+E6</f>
        <v>0</v>
      </c>
      <c r="F8" s="1">
        <f t="shared" si="1"/>
        <v>0</v>
      </c>
      <c r="G8" s="1">
        <f t="shared" si="1"/>
        <v>0</v>
      </c>
      <c r="H8" s="1">
        <f aca="true" t="shared" si="2" ref="H8:J9">+H4+H6</f>
        <v>0</v>
      </c>
      <c r="I8" s="1">
        <f t="shared" si="2"/>
        <v>0</v>
      </c>
      <c r="J8" s="1">
        <f t="shared" si="2"/>
        <v>0</v>
      </c>
      <c r="K8" s="1">
        <f aca="true" t="shared" si="3" ref="K8:O9">+K4+K6</f>
        <v>0</v>
      </c>
      <c r="L8" s="5">
        <f t="shared" si="3"/>
        <v>0.0645</v>
      </c>
      <c r="M8" s="5">
        <f t="shared" si="3"/>
        <v>0.0487</v>
      </c>
      <c r="N8" s="5">
        <f t="shared" si="3"/>
        <v>0.051</v>
      </c>
      <c r="O8" s="5">
        <f t="shared" si="3"/>
        <v>0.1248</v>
      </c>
      <c r="P8" s="7">
        <f t="shared" si="0"/>
        <v>0.289</v>
      </c>
    </row>
    <row r="9" spans="1:16" ht="18.75">
      <c r="A9" s="51"/>
      <c r="B9" s="470"/>
      <c r="C9" s="50" t="s">
        <v>18</v>
      </c>
      <c r="D9" s="2">
        <f>+D5+D7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3"/>
        <v>0</v>
      </c>
      <c r="L9" s="36">
        <f t="shared" si="3"/>
        <v>10.411</v>
      </c>
      <c r="M9" s="36">
        <f t="shared" si="3"/>
        <v>9.046</v>
      </c>
      <c r="N9" s="36">
        <f t="shared" si="3"/>
        <v>9.555</v>
      </c>
      <c r="O9" s="36">
        <f t="shared" si="3"/>
        <v>22.325</v>
      </c>
      <c r="P9" s="8">
        <f t="shared" si="0"/>
        <v>51.337</v>
      </c>
    </row>
    <row r="10" spans="1:16" ht="18.75">
      <c r="A10" s="465" t="s">
        <v>25</v>
      </c>
      <c r="B10" s="466"/>
      <c r="C10" s="57" t="s">
        <v>16</v>
      </c>
      <c r="D10" s="1">
        <v>0.027</v>
      </c>
      <c r="E10" s="1"/>
      <c r="F10" s="1"/>
      <c r="G10" s="1"/>
      <c r="H10" s="1"/>
      <c r="I10" s="1"/>
      <c r="J10" s="1"/>
      <c r="K10" s="1"/>
      <c r="L10" s="5">
        <v>0.001</v>
      </c>
      <c r="M10" s="5">
        <v>0.007</v>
      </c>
      <c r="N10" s="5">
        <v>0.003</v>
      </c>
      <c r="O10" s="5"/>
      <c r="P10" s="7">
        <f t="shared" si="0"/>
        <v>0.038000000000000006</v>
      </c>
    </row>
    <row r="11" spans="1:16" ht="18.75">
      <c r="A11" s="467"/>
      <c r="B11" s="468"/>
      <c r="C11" s="50" t="s">
        <v>18</v>
      </c>
      <c r="D11" s="2">
        <v>18.523</v>
      </c>
      <c r="E11" s="2"/>
      <c r="F11" s="2"/>
      <c r="G11" s="2"/>
      <c r="H11" s="2"/>
      <c r="I11" s="2"/>
      <c r="J11" s="2"/>
      <c r="K11" s="2"/>
      <c r="L11" s="36">
        <v>0.84</v>
      </c>
      <c r="M11" s="36">
        <v>1.68</v>
      </c>
      <c r="N11" s="36">
        <v>2.31</v>
      </c>
      <c r="O11" s="36"/>
      <c r="P11" s="8">
        <f t="shared" si="0"/>
        <v>23.352999999999998</v>
      </c>
    </row>
    <row r="12" spans="1:16" ht="18.75">
      <c r="A12" s="52"/>
      <c r="B12" s="471" t="s">
        <v>26</v>
      </c>
      <c r="C12" s="57" t="s">
        <v>16</v>
      </c>
      <c r="D12" s="1"/>
      <c r="E12" s="1"/>
      <c r="F12" s="1"/>
      <c r="G12" s="1"/>
      <c r="H12" s="1"/>
      <c r="I12" s="1"/>
      <c r="J12" s="1"/>
      <c r="K12" s="1"/>
      <c r="L12" s="5">
        <v>0.0029</v>
      </c>
      <c r="M12" s="5">
        <v>0.01</v>
      </c>
      <c r="N12" s="5"/>
      <c r="O12" s="5">
        <v>0.001</v>
      </c>
      <c r="P12" s="7">
        <f t="shared" si="0"/>
        <v>0.0139</v>
      </c>
    </row>
    <row r="13" spans="1:16" ht="18.75">
      <c r="A13" s="47" t="s">
        <v>0</v>
      </c>
      <c r="B13" s="472"/>
      <c r="C13" s="50" t="s">
        <v>18</v>
      </c>
      <c r="D13" s="2"/>
      <c r="E13" s="2"/>
      <c r="F13" s="2"/>
      <c r="G13" s="2"/>
      <c r="H13" s="2"/>
      <c r="I13" s="2"/>
      <c r="J13" s="2"/>
      <c r="K13" s="2"/>
      <c r="L13" s="36">
        <v>8.222</v>
      </c>
      <c r="M13" s="36">
        <v>24.15</v>
      </c>
      <c r="N13" s="36"/>
      <c r="O13" s="36">
        <v>1.26</v>
      </c>
      <c r="P13" s="8">
        <f t="shared" si="0"/>
        <v>33.632</v>
      </c>
    </row>
    <row r="14" spans="1:16" ht="18.75">
      <c r="A14" s="47" t="s">
        <v>27</v>
      </c>
      <c r="B14" s="471" t="s">
        <v>28</v>
      </c>
      <c r="C14" s="57" t="s">
        <v>16</v>
      </c>
      <c r="D14" s="1">
        <v>0.0176</v>
      </c>
      <c r="E14" s="1"/>
      <c r="F14" s="1"/>
      <c r="G14" s="1"/>
      <c r="H14" s="1"/>
      <c r="I14" s="1"/>
      <c r="J14" s="1"/>
      <c r="K14" s="1"/>
      <c r="L14" s="5"/>
      <c r="M14" s="5">
        <v>0.9892</v>
      </c>
      <c r="N14" s="5">
        <v>0.1357</v>
      </c>
      <c r="O14" s="5"/>
      <c r="P14" s="7">
        <f t="shared" si="0"/>
        <v>1.1424999999999998</v>
      </c>
    </row>
    <row r="15" spans="1:16" ht="18.75">
      <c r="A15" s="47" t="s">
        <v>0</v>
      </c>
      <c r="B15" s="472"/>
      <c r="C15" s="50" t="s">
        <v>18</v>
      </c>
      <c r="D15" s="2">
        <v>20.139</v>
      </c>
      <c r="E15" s="2"/>
      <c r="F15" s="2"/>
      <c r="G15" s="2"/>
      <c r="H15" s="2"/>
      <c r="I15" s="2"/>
      <c r="J15" s="2"/>
      <c r="K15" s="2"/>
      <c r="L15" s="36"/>
      <c r="M15" s="36">
        <v>527.113</v>
      </c>
      <c r="N15" s="36">
        <v>91.092</v>
      </c>
      <c r="O15" s="36"/>
      <c r="P15" s="8">
        <f t="shared" si="0"/>
        <v>638.344</v>
      </c>
    </row>
    <row r="16" spans="1:16" ht="18.75">
      <c r="A16" s="47" t="s">
        <v>29</v>
      </c>
      <c r="B16" s="471" t="s">
        <v>30</v>
      </c>
      <c r="C16" s="57" t="s">
        <v>16</v>
      </c>
      <c r="D16" s="1">
        <v>0.56615</v>
      </c>
      <c r="E16" s="1"/>
      <c r="F16" s="1"/>
      <c r="G16" s="1"/>
      <c r="H16" s="1"/>
      <c r="I16" s="1"/>
      <c r="J16" s="1"/>
      <c r="K16" s="1"/>
      <c r="L16" s="5"/>
      <c r="M16" s="5"/>
      <c r="N16" s="5"/>
      <c r="O16" s="5"/>
      <c r="P16" s="7">
        <f t="shared" si="0"/>
        <v>0.56615</v>
      </c>
    </row>
    <row r="17" spans="1:16" ht="18.75">
      <c r="A17" s="52"/>
      <c r="B17" s="472"/>
      <c r="C17" s="50" t="s">
        <v>18</v>
      </c>
      <c r="D17" s="2">
        <v>1186.858</v>
      </c>
      <c r="E17" s="2"/>
      <c r="F17" s="2"/>
      <c r="G17" s="2"/>
      <c r="H17" s="2"/>
      <c r="I17" s="2"/>
      <c r="J17" s="2"/>
      <c r="K17" s="2"/>
      <c r="L17" s="36"/>
      <c r="M17" s="36"/>
      <c r="N17" s="36"/>
      <c r="O17" s="36"/>
      <c r="P17" s="8">
        <f t="shared" si="0"/>
        <v>1186.858</v>
      </c>
    </row>
    <row r="18" spans="1:16" ht="18.75">
      <c r="A18" s="47" t="s">
        <v>31</v>
      </c>
      <c r="B18" s="49" t="s">
        <v>104</v>
      </c>
      <c r="C18" s="57" t="s">
        <v>16</v>
      </c>
      <c r="D18" s="1">
        <v>0.059</v>
      </c>
      <c r="E18" s="1"/>
      <c r="F18" s="1"/>
      <c r="G18" s="1"/>
      <c r="H18" s="1"/>
      <c r="I18" s="1"/>
      <c r="J18" s="1"/>
      <c r="K18" s="1"/>
      <c r="L18" s="5"/>
      <c r="M18" s="5">
        <v>0.005</v>
      </c>
      <c r="N18" s="5"/>
      <c r="O18" s="5"/>
      <c r="P18" s="7">
        <f t="shared" si="0"/>
        <v>0.064</v>
      </c>
    </row>
    <row r="19" spans="1:16" ht="18.75">
      <c r="A19" s="52"/>
      <c r="B19" s="50" t="s">
        <v>105</v>
      </c>
      <c r="C19" s="50" t="s">
        <v>18</v>
      </c>
      <c r="D19" s="2">
        <v>94.159</v>
      </c>
      <c r="E19" s="2"/>
      <c r="F19" s="2"/>
      <c r="G19" s="2"/>
      <c r="H19" s="2"/>
      <c r="I19" s="2"/>
      <c r="J19" s="2"/>
      <c r="K19" s="2"/>
      <c r="L19" s="36"/>
      <c r="M19" s="36">
        <v>2.1</v>
      </c>
      <c r="N19" s="36"/>
      <c r="O19" s="36"/>
      <c r="P19" s="8">
        <f t="shared" si="0"/>
        <v>96.259</v>
      </c>
    </row>
    <row r="20" spans="1:16" ht="18.75">
      <c r="A20" s="47" t="s">
        <v>23</v>
      </c>
      <c r="B20" s="471" t="s">
        <v>32</v>
      </c>
      <c r="C20" s="57" t="s">
        <v>16</v>
      </c>
      <c r="D20" s="1">
        <v>0.16885</v>
      </c>
      <c r="E20" s="1"/>
      <c r="F20" s="1"/>
      <c r="G20" s="1"/>
      <c r="H20" s="1"/>
      <c r="I20" s="1"/>
      <c r="J20" s="1"/>
      <c r="K20" s="1"/>
      <c r="L20" s="5"/>
      <c r="M20" s="5"/>
      <c r="N20" s="5"/>
      <c r="O20" s="5"/>
      <c r="P20" s="7">
        <f t="shared" si="0"/>
        <v>0.16885</v>
      </c>
    </row>
    <row r="21" spans="1:16" ht="18.75">
      <c r="A21" s="52"/>
      <c r="B21" s="472"/>
      <c r="C21" s="50" t="s">
        <v>18</v>
      </c>
      <c r="D21" s="2">
        <v>137.875</v>
      </c>
      <c r="E21" s="2"/>
      <c r="F21" s="2"/>
      <c r="G21" s="2"/>
      <c r="H21" s="2"/>
      <c r="I21" s="2"/>
      <c r="J21" s="2"/>
      <c r="K21" s="2"/>
      <c r="L21" s="36"/>
      <c r="M21" s="36"/>
      <c r="N21" s="36"/>
      <c r="O21" s="36"/>
      <c r="P21" s="8">
        <f t="shared" si="0"/>
        <v>137.875</v>
      </c>
    </row>
    <row r="22" spans="1:16" ht="18.75">
      <c r="A22" s="52"/>
      <c r="B22" s="469" t="s">
        <v>158</v>
      </c>
      <c r="C22" s="57" t="s">
        <v>16</v>
      </c>
      <c r="D22" s="1">
        <f>+D12+D14+D16+D18+D20</f>
        <v>0.8115999999999999</v>
      </c>
      <c r="E22" s="1">
        <f aca="true" t="shared" si="4" ref="E22:G23">+E12+E14+E16+E18+E20</f>
        <v>0</v>
      </c>
      <c r="F22" s="1">
        <f t="shared" si="4"/>
        <v>0</v>
      </c>
      <c r="G22" s="1">
        <f t="shared" si="4"/>
        <v>0</v>
      </c>
      <c r="H22" s="1">
        <f aca="true" t="shared" si="5" ref="H22:J23">+H12+H14+H16+H18+H20</f>
        <v>0</v>
      </c>
      <c r="I22" s="1">
        <f t="shared" si="5"/>
        <v>0</v>
      </c>
      <c r="J22" s="1">
        <f t="shared" si="5"/>
        <v>0</v>
      </c>
      <c r="K22" s="1">
        <f aca="true" t="shared" si="6" ref="K22:O23">+K12+K14+K16+K18+K20</f>
        <v>0</v>
      </c>
      <c r="L22" s="5">
        <f t="shared" si="6"/>
        <v>0.0029</v>
      </c>
      <c r="M22" s="5">
        <f t="shared" si="6"/>
        <v>1.0042</v>
      </c>
      <c r="N22" s="5">
        <f t="shared" si="6"/>
        <v>0.1357</v>
      </c>
      <c r="O22" s="5">
        <f t="shared" si="6"/>
        <v>0.001</v>
      </c>
      <c r="P22" s="7">
        <f t="shared" si="0"/>
        <v>1.9553999999999996</v>
      </c>
    </row>
    <row r="23" spans="1:16" ht="18.75">
      <c r="A23" s="51"/>
      <c r="B23" s="470"/>
      <c r="C23" s="50" t="s">
        <v>18</v>
      </c>
      <c r="D23" s="2">
        <f>+D13+D15+D17+D19+D21</f>
        <v>1439.031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5"/>
        <v>0</v>
      </c>
      <c r="I23" s="2">
        <f t="shared" si="5"/>
        <v>0</v>
      </c>
      <c r="J23" s="2">
        <f t="shared" si="5"/>
        <v>0</v>
      </c>
      <c r="K23" s="2">
        <f t="shared" si="6"/>
        <v>0</v>
      </c>
      <c r="L23" s="36">
        <f t="shared" si="6"/>
        <v>8.222</v>
      </c>
      <c r="M23" s="36">
        <f t="shared" si="6"/>
        <v>553.363</v>
      </c>
      <c r="N23" s="36">
        <f t="shared" si="6"/>
        <v>91.092</v>
      </c>
      <c r="O23" s="36">
        <f t="shared" si="6"/>
        <v>1.26</v>
      </c>
      <c r="P23" s="8">
        <f t="shared" si="0"/>
        <v>2092.9680000000003</v>
      </c>
    </row>
    <row r="24" spans="1:16" ht="18.75">
      <c r="A24" s="47" t="s">
        <v>0</v>
      </c>
      <c r="B24" s="471" t="s">
        <v>33</v>
      </c>
      <c r="C24" s="57" t="s">
        <v>16</v>
      </c>
      <c r="D24" s="1">
        <v>0.0632</v>
      </c>
      <c r="E24" s="1"/>
      <c r="F24" s="1"/>
      <c r="G24" s="1"/>
      <c r="H24" s="1"/>
      <c r="I24" s="1"/>
      <c r="J24" s="1"/>
      <c r="K24" s="1"/>
      <c r="L24" s="5">
        <v>0.027</v>
      </c>
      <c r="M24" s="5">
        <v>0.43</v>
      </c>
      <c r="N24" s="5"/>
      <c r="O24" s="5"/>
      <c r="P24" s="7">
        <f t="shared" si="0"/>
        <v>0.5202</v>
      </c>
    </row>
    <row r="25" spans="1:16" ht="18.75">
      <c r="A25" s="47" t="s">
        <v>34</v>
      </c>
      <c r="B25" s="472"/>
      <c r="C25" s="50" t="s">
        <v>18</v>
      </c>
      <c r="D25" s="2">
        <v>115.344</v>
      </c>
      <c r="E25" s="2"/>
      <c r="F25" s="2"/>
      <c r="G25" s="2"/>
      <c r="H25" s="2"/>
      <c r="I25" s="2"/>
      <c r="J25" s="2"/>
      <c r="K25" s="2"/>
      <c r="L25" s="36">
        <v>23.757</v>
      </c>
      <c r="M25" s="36">
        <v>253.212</v>
      </c>
      <c r="N25" s="36"/>
      <c r="O25" s="36"/>
      <c r="P25" s="8">
        <f t="shared" si="0"/>
        <v>392.313</v>
      </c>
    </row>
    <row r="26" spans="1:16" ht="18.75">
      <c r="A26" s="47" t="s">
        <v>35</v>
      </c>
      <c r="B26" s="49" t="s">
        <v>20</v>
      </c>
      <c r="C26" s="57" t="s">
        <v>16</v>
      </c>
      <c r="D26" s="1"/>
      <c r="E26" s="1"/>
      <c r="F26" s="1"/>
      <c r="G26" s="1"/>
      <c r="H26" s="1"/>
      <c r="I26" s="1"/>
      <c r="J26" s="1"/>
      <c r="K26" s="1"/>
      <c r="L26" s="5"/>
      <c r="M26" s="5"/>
      <c r="N26" s="5"/>
      <c r="O26" s="5"/>
      <c r="P26" s="7">
        <f t="shared" si="0"/>
        <v>0</v>
      </c>
    </row>
    <row r="27" spans="1:16" ht="18.75">
      <c r="A27" s="47" t="s">
        <v>36</v>
      </c>
      <c r="B27" s="50" t="s">
        <v>106</v>
      </c>
      <c r="C27" s="50" t="s">
        <v>18</v>
      </c>
      <c r="D27" s="2"/>
      <c r="E27" s="2"/>
      <c r="F27" s="2"/>
      <c r="G27" s="2"/>
      <c r="H27" s="2"/>
      <c r="I27" s="2"/>
      <c r="J27" s="2"/>
      <c r="K27" s="2"/>
      <c r="L27" s="36"/>
      <c r="M27" s="36"/>
      <c r="N27" s="36"/>
      <c r="O27" s="36"/>
      <c r="P27" s="8">
        <f t="shared" si="0"/>
        <v>0</v>
      </c>
    </row>
    <row r="28" spans="1:16" ht="18.75">
      <c r="A28" s="47" t="s">
        <v>23</v>
      </c>
      <c r="B28" s="469" t="s">
        <v>158</v>
      </c>
      <c r="C28" s="57" t="s">
        <v>16</v>
      </c>
      <c r="D28" s="1">
        <f>+D24+D26</f>
        <v>0.0632</v>
      </c>
      <c r="E28" s="1">
        <f aca="true" t="shared" si="7" ref="E28:H29">+E24+E26</f>
        <v>0</v>
      </c>
      <c r="F28" s="1">
        <f>+F24+F26</f>
        <v>0</v>
      </c>
      <c r="G28" s="1">
        <f t="shared" si="7"/>
        <v>0</v>
      </c>
      <c r="H28" s="1">
        <f t="shared" si="7"/>
        <v>0</v>
      </c>
      <c r="I28" s="1">
        <f aca="true" t="shared" si="8" ref="H28:O29">+I24+I26</f>
        <v>0</v>
      </c>
      <c r="J28" s="1">
        <f>+J24+J26</f>
        <v>0</v>
      </c>
      <c r="K28" s="1">
        <f t="shared" si="8"/>
        <v>0</v>
      </c>
      <c r="L28" s="5">
        <f t="shared" si="8"/>
        <v>0.027</v>
      </c>
      <c r="M28" s="5">
        <f t="shared" si="8"/>
        <v>0.43</v>
      </c>
      <c r="N28" s="5">
        <f t="shared" si="8"/>
        <v>0</v>
      </c>
      <c r="O28" s="5">
        <f t="shared" si="8"/>
        <v>0</v>
      </c>
      <c r="P28" s="7">
        <f t="shared" si="0"/>
        <v>0.5202</v>
      </c>
    </row>
    <row r="29" spans="1:16" ht="18.75">
      <c r="A29" s="51"/>
      <c r="B29" s="470"/>
      <c r="C29" s="50" t="s">
        <v>18</v>
      </c>
      <c r="D29" s="2">
        <f>+D25+D27</f>
        <v>115.344</v>
      </c>
      <c r="E29" s="2">
        <f t="shared" si="7"/>
        <v>0</v>
      </c>
      <c r="F29" s="2">
        <f>+F25+F27</f>
        <v>0</v>
      </c>
      <c r="G29" s="2">
        <f t="shared" si="7"/>
        <v>0</v>
      </c>
      <c r="H29" s="2">
        <f t="shared" si="8"/>
        <v>0</v>
      </c>
      <c r="I29" s="2">
        <f t="shared" si="8"/>
        <v>0</v>
      </c>
      <c r="J29" s="2">
        <f>+J25+J27</f>
        <v>0</v>
      </c>
      <c r="K29" s="2">
        <f t="shared" si="8"/>
        <v>0</v>
      </c>
      <c r="L29" s="36">
        <f t="shared" si="8"/>
        <v>23.757</v>
      </c>
      <c r="M29" s="36">
        <f t="shared" si="8"/>
        <v>253.212</v>
      </c>
      <c r="N29" s="36">
        <f t="shared" si="8"/>
        <v>0</v>
      </c>
      <c r="O29" s="36">
        <f t="shared" si="8"/>
        <v>0</v>
      </c>
      <c r="P29" s="8">
        <f t="shared" si="0"/>
        <v>392.313</v>
      </c>
    </row>
    <row r="30" spans="1:16" ht="18.75">
      <c r="A30" s="47" t="s">
        <v>0</v>
      </c>
      <c r="B30" s="471" t="s">
        <v>37</v>
      </c>
      <c r="C30" s="57" t="s">
        <v>16</v>
      </c>
      <c r="D30" s="1">
        <v>122.0133</v>
      </c>
      <c r="E30" s="1"/>
      <c r="F30" s="1"/>
      <c r="G30" s="1"/>
      <c r="H30" s="1"/>
      <c r="I30" s="1"/>
      <c r="J30" s="1">
        <v>0.0225</v>
      </c>
      <c r="K30" s="5">
        <v>0.095</v>
      </c>
      <c r="L30" s="5"/>
      <c r="M30" s="5"/>
      <c r="N30" s="5">
        <v>0.1336</v>
      </c>
      <c r="O30" s="5">
        <v>0.4009</v>
      </c>
      <c r="P30" s="7">
        <f t="shared" si="0"/>
        <v>122.66529999999999</v>
      </c>
    </row>
    <row r="31" spans="1:16" ht="18.75">
      <c r="A31" s="47" t="s">
        <v>38</v>
      </c>
      <c r="B31" s="472"/>
      <c r="C31" s="50" t="s">
        <v>18</v>
      </c>
      <c r="D31" s="2">
        <v>51362.181</v>
      </c>
      <c r="E31" s="2"/>
      <c r="F31" s="2"/>
      <c r="G31" s="2"/>
      <c r="H31" s="2"/>
      <c r="I31" s="2"/>
      <c r="J31" s="2">
        <v>5.303</v>
      </c>
      <c r="K31" s="36">
        <v>29.925</v>
      </c>
      <c r="L31" s="36"/>
      <c r="M31" s="36"/>
      <c r="N31" s="36">
        <v>77.86</v>
      </c>
      <c r="O31" s="36">
        <v>430.487</v>
      </c>
      <c r="P31" s="8">
        <f t="shared" si="0"/>
        <v>51905.756</v>
      </c>
    </row>
    <row r="32" spans="1:16" ht="18.75">
      <c r="A32" s="47" t="s">
        <v>0</v>
      </c>
      <c r="B32" s="471" t="s">
        <v>39</v>
      </c>
      <c r="C32" s="57" t="s">
        <v>16</v>
      </c>
      <c r="D32" s="1">
        <v>8.8254</v>
      </c>
      <c r="E32" s="1"/>
      <c r="F32" s="1"/>
      <c r="G32" s="1"/>
      <c r="H32" s="1"/>
      <c r="I32" s="1"/>
      <c r="J32" s="1"/>
      <c r="K32" s="1"/>
      <c r="L32" s="5"/>
      <c r="M32" s="5">
        <v>0.0303</v>
      </c>
      <c r="N32" s="5">
        <v>0.068</v>
      </c>
      <c r="O32" s="5">
        <v>1.9442</v>
      </c>
      <c r="P32" s="7">
        <f t="shared" si="0"/>
        <v>10.8679</v>
      </c>
    </row>
    <row r="33" spans="1:16" ht="18.75">
      <c r="A33" s="47" t="s">
        <v>40</v>
      </c>
      <c r="B33" s="472"/>
      <c r="C33" s="50" t="s">
        <v>18</v>
      </c>
      <c r="D33" s="2">
        <v>2754.935</v>
      </c>
      <c r="E33" s="2"/>
      <c r="F33" s="2"/>
      <c r="G33" s="2"/>
      <c r="H33" s="2"/>
      <c r="I33" s="2"/>
      <c r="J33" s="2"/>
      <c r="K33" s="2"/>
      <c r="L33" s="36"/>
      <c r="M33" s="36">
        <v>17.919</v>
      </c>
      <c r="N33" s="36">
        <v>37.338</v>
      </c>
      <c r="O33" s="36">
        <v>492.649</v>
      </c>
      <c r="P33" s="8">
        <f t="shared" si="0"/>
        <v>3302.841</v>
      </c>
    </row>
    <row r="34" spans="1:16" ht="18.75">
      <c r="A34" s="52"/>
      <c r="B34" s="49" t="s">
        <v>20</v>
      </c>
      <c r="C34" s="57" t="s">
        <v>16</v>
      </c>
      <c r="D34" s="1">
        <v>0.0468</v>
      </c>
      <c r="E34" s="1"/>
      <c r="F34" s="1"/>
      <c r="G34" s="1"/>
      <c r="H34" s="1"/>
      <c r="I34" s="1"/>
      <c r="J34" s="1"/>
      <c r="K34" s="1"/>
      <c r="L34" s="5">
        <v>0.017</v>
      </c>
      <c r="M34" s="5">
        <v>0.0398</v>
      </c>
      <c r="N34" s="5"/>
      <c r="O34" s="5">
        <v>0.017</v>
      </c>
      <c r="P34" s="7">
        <f t="shared" si="0"/>
        <v>0.1206</v>
      </c>
    </row>
    <row r="35" spans="1:16" ht="18.75">
      <c r="A35" s="47" t="s">
        <v>23</v>
      </c>
      <c r="B35" s="50" t="s">
        <v>107</v>
      </c>
      <c r="C35" s="50" t="s">
        <v>18</v>
      </c>
      <c r="D35" s="2">
        <v>27.972</v>
      </c>
      <c r="E35" s="2"/>
      <c r="F35" s="2"/>
      <c r="G35" s="2"/>
      <c r="H35" s="2"/>
      <c r="I35" s="2"/>
      <c r="J35" s="2"/>
      <c r="K35" s="2"/>
      <c r="L35" s="36">
        <v>7.245</v>
      </c>
      <c r="M35" s="36">
        <v>28.15</v>
      </c>
      <c r="N35" s="36"/>
      <c r="O35" s="36">
        <v>9.345</v>
      </c>
      <c r="P35" s="8">
        <f t="shared" si="0"/>
        <v>72.712</v>
      </c>
    </row>
    <row r="36" spans="1:16" ht="18.75">
      <c r="A36" s="52"/>
      <c r="B36" s="469" t="s">
        <v>157</v>
      </c>
      <c r="C36" s="57" t="s">
        <v>16</v>
      </c>
      <c r="D36" s="1">
        <f>+D30+D32+D34</f>
        <v>130.88549999999998</v>
      </c>
      <c r="E36" s="1">
        <f aca="true" t="shared" si="9" ref="E36:G37">+E30+E32+E34</f>
        <v>0</v>
      </c>
      <c r="F36" s="1">
        <f t="shared" si="9"/>
        <v>0</v>
      </c>
      <c r="G36" s="1">
        <f t="shared" si="9"/>
        <v>0</v>
      </c>
      <c r="H36" s="1">
        <f aca="true" t="shared" si="10" ref="H36:K37">+H30+H32+H34</f>
        <v>0</v>
      </c>
      <c r="I36" s="1">
        <f t="shared" si="10"/>
        <v>0</v>
      </c>
      <c r="J36" s="1">
        <f>+J30+J32+J34</f>
        <v>0.0225</v>
      </c>
      <c r="K36" s="1">
        <f t="shared" si="10"/>
        <v>0.095</v>
      </c>
      <c r="L36" s="5">
        <f aca="true" t="shared" si="11" ref="L36:N37">+L30+L32+L34</f>
        <v>0.017</v>
      </c>
      <c r="M36" s="5">
        <f t="shared" si="11"/>
        <v>0.0701</v>
      </c>
      <c r="N36" s="5">
        <f t="shared" si="11"/>
        <v>0.2016</v>
      </c>
      <c r="O36" s="5">
        <f>+O30+O32+O34</f>
        <v>2.3621</v>
      </c>
      <c r="P36" s="7">
        <f aca="true" t="shared" si="12" ref="P36:P67">SUM(D36:O36)</f>
        <v>133.6538</v>
      </c>
    </row>
    <row r="37" spans="1:16" ht="18.75">
      <c r="A37" s="51"/>
      <c r="B37" s="470"/>
      <c r="C37" s="50" t="s">
        <v>18</v>
      </c>
      <c r="D37" s="2">
        <f>+D31+D33+D35</f>
        <v>54145.087999999996</v>
      </c>
      <c r="E37" s="2">
        <f t="shared" si="9"/>
        <v>0</v>
      </c>
      <c r="F37" s="2">
        <f t="shared" si="9"/>
        <v>0</v>
      </c>
      <c r="G37" s="2">
        <f t="shared" si="9"/>
        <v>0</v>
      </c>
      <c r="H37" s="2">
        <f t="shared" si="10"/>
        <v>0</v>
      </c>
      <c r="I37" s="2">
        <f t="shared" si="10"/>
        <v>0</v>
      </c>
      <c r="J37" s="2">
        <f>+J31+J33+J35</f>
        <v>5.303</v>
      </c>
      <c r="K37" s="2">
        <f t="shared" si="10"/>
        <v>29.925</v>
      </c>
      <c r="L37" s="36">
        <f t="shared" si="11"/>
        <v>7.245</v>
      </c>
      <c r="M37" s="36">
        <f t="shared" si="11"/>
        <v>46.069</v>
      </c>
      <c r="N37" s="36">
        <f t="shared" si="11"/>
        <v>115.19800000000001</v>
      </c>
      <c r="O37" s="36">
        <f>+O31+O33+O35</f>
        <v>932.481</v>
      </c>
      <c r="P37" s="8">
        <f t="shared" si="12"/>
        <v>55281.309</v>
      </c>
    </row>
    <row r="38" spans="1:16" ht="18.75">
      <c r="A38" s="465" t="s">
        <v>41</v>
      </c>
      <c r="B38" s="466"/>
      <c r="C38" s="57" t="s">
        <v>16</v>
      </c>
      <c r="D38" s="1">
        <v>0.006</v>
      </c>
      <c r="E38" s="1"/>
      <c r="F38" s="1"/>
      <c r="G38" s="1"/>
      <c r="H38" s="1"/>
      <c r="I38" s="1"/>
      <c r="J38" s="1"/>
      <c r="K38" s="1"/>
      <c r="L38" s="5">
        <v>0.1485</v>
      </c>
      <c r="M38" s="5">
        <v>1.1786</v>
      </c>
      <c r="N38" s="5">
        <v>0.8553</v>
      </c>
      <c r="O38" s="5">
        <v>0.03</v>
      </c>
      <c r="P38" s="7">
        <f t="shared" si="12"/>
        <v>2.2184</v>
      </c>
    </row>
    <row r="39" spans="1:16" ht="18.75">
      <c r="A39" s="467"/>
      <c r="B39" s="468"/>
      <c r="C39" s="50" t="s">
        <v>18</v>
      </c>
      <c r="D39" s="2">
        <v>0.998</v>
      </c>
      <c r="E39" s="2"/>
      <c r="F39" s="2"/>
      <c r="G39" s="2"/>
      <c r="H39" s="2"/>
      <c r="I39" s="2"/>
      <c r="J39" s="2"/>
      <c r="K39" s="2"/>
      <c r="L39" s="36">
        <v>22.716</v>
      </c>
      <c r="M39" s="36">
        <v>62.19</v>
      </c>
      <c r="N39" s="36">
        <v>25.773</v>
      </c>
      <c r="O39" s="36">
        <v>0.315</v>
      </c>
      <c r="P39" s="8">
        <f t="shared" si="12"/>
        <v>111.99199999999999</v>
      </c>
    </row>
    <row r="40" spans="1:16" ht="18.75">
      <c r="A40" s="465" t="s">
        <v>42</v>
      </c>
      <c r="B40" s="466"/>
      <c r="C40" s="57" t="s">
        <v>16</v>
      </c>
      <c r="D40" s="1">
        <v>0.1037</v>
      </c>
      <c r="E40" s="1"/>
      <c r="F40" s="1"/>
      <c r="G40" s="1"/>
      <c r="H40" s="1"/>
      <c r="I40" s="1"/>
      <c r="J40" s="1"/>
      <c r="K40" s="1"/>
      <c r="L40" s="5">
        <v>0.4317</v>
      </c>
      <c r="M40" s="5">
        <v>10.6386</v>
      </c>
      <c r="N40" s="5">
        <v>36.1141</v>
      </c>
      <c r="O40" s="5">
        <v>0.5545</v>
      </c>
      <c r="P40" s="7">
        <f t="shared" si="12"/>
        <v>47.8426</v>
      </c>
    </row>
    <row r="41" spans="1:16" ht="18.75">
      <c r="A41" s="467"/>
      <c r="B41" s="468"/>
      <c r="C41" s="50" t="s">
        <v>18</v>
      </c>
      <c r="D41" s="2">
        <v>46.801</v>
      </c>
      <c r="E41" s="2"/>
      <c r="F41" s="2"/>
      <c r="G41" s="2"/>
      <c r="H41" s="2"/>
      <c r="I41" s="2"/>
      <c r="J41" s="2"/>
      <c r="K41" s="2"/>
      <c r="L41" s="36">
        <v>46.475</v>
      </c>
      <c r="M41" s="36">
        <v>438.414</v>
      </c>
      <c r="N41" s="36">
        <v>1231.453</v>
      </c>
      <c r="O41" s="36">
        <v>95.862</v>
      </c>
      <c r="P41" s="8">
        <f t="shared" si="12"/>
        <v>1859.005</v>
      </c>
    </row>
    <row r="42" spans="1:16" ht="18.75">
      <c r="A42" s="465" t="s">
        <v>43</v>
      </c>
      <c r="B42" s="466"/>
      <c r="C42" s="57" t="s">
        <v>16</v>
      </c>
      <c r="D42" s="1"/>
      <c r="E42" s="1"/>
      <c r="F42" s="1"/>
      <c r="G42" s="1"/>
      <c r="H42" s="1"/>
      <c r="I42" s="1"/>
      <c r="J42" s="1"/>
      <c r="K42" s="1"/>
      <c r="L42" s="5"/>
      <c r="M42" s="5"/>
      <c r="N42" s="5"/>
      <c r="O42" s="5"/>
      <c r="P42" s="7">
        <f t="shared" si="12"/>
        <v>0</v>
      </c>
    </row>
    <row r="43" spans="1:16" ht="18.75">
      <c r="A43" s="467"/>
      <c r="B43" s="468"/>
      <c r="C43" s="50" t="s">
        <v>18</v>
      </c>
      <c r="D43" s="2"/>
      <c r="E43" s="2"/>
      <c r="F43" s="2"/>
      <c r="G43" s="2"/>
      <c r="H43" s="2"/>
      <c r="I43" s="2"/>
      <c r="J43" s="2"/>
      <c r="K43" s="2"/>
      <c r="L43" s="36"/>
      <c r="M43" s="36"/>
      <c r="N43" s="36"/>
      <c r="O43" s="36"/>
      <c r="P43" s="8">
        <f t="shared" si="12"/>
        <v>0</v>
      </c>
    </row>
    <row r="44" spans="1:16" ht="18.75">
      <c r="A44" s="465" t="s">
        <v>44</v>
      </c>
      <c r="B44" s="466"/>
      <c r="C44" s="57" t="s">
        <v>16</v>
      </c>
      <c r="D44" s="1">
        <v>0.001</v>
      </c>
      <c r="E44" s="1"/>
      <c r="F44" s="1"/>
      <c r="G44" s="1"/>
      <c r="H44" s="1"/>
      <c r="I44" s="1"/>
      <c r="J44" s="1"/>
      <c r="K44" s="1"/>
      <c r="L44" s="5">
        <v>0.037</v>
      </c>
      <c r="M44" s="5"/>
      <c r="N44" s="5"/>
      <c r="O44" s="5"/>
      <c r="P44" s="7">
        <f t="shared" si="12"/>
        <v>0.038</v>
      </c>
    </row>
    <row r="45" spans="1:16" ht="18.75">
      <c r="A45" s="467"/>
      <c r="B45" s="468"/>
      <c r="C45" s="50" t="s">
        <v>18</v>
      </c>
      <c r="D45" s="2">
        <v>3.15</v>
      </c>
      <c r="E45" s="2"/>
      <c r="F45" s="2"/>
      <c r="G45" s="2"/>
      <c r="H45" s="2"/>
      <c r="I45" s="2"/>
      <c r="J45" s="2"/>
      <c r="K45" s="2"/>
      <c r="L45" s="36">
        <v>7.739</v>
      </c>
      <c r="M45" s="36"/>
      <c r="N45" s="36"/>
      <c r="O45" s="36"/>
      <c r="P45" s="8">
        <f t="shared" si="12"/>
        <v>10.889</v>
      </c>
    </row>
    <row r="46" spans="1:16" ht="18.75">
      <c r="A46" s="465" t="s">
        <v>45</v>
      </c>
      <c r="B46" s="466"/>
      <c r="C46" s="57" t="s">
        <v>16</v>
      </c>
      <c r="D46" s="1">
        <v>0.0042</v>
      </c>
      <c r="E46" s="1"/>
      <c r="F46" s="1"/>
      <c r="G46" s="1"/>
      <c r="H46" s="1"/>
      <c r="I46" s="1"/>
      <c r="J46" s="1"/>
      <c r="K46" s="1"/>
      <c r="L46" s="5">
        <v>0.007</v>
      </c>
      <c r="M46" s="5"/>
      <c r="N46" s="5"/>
      <c r="O46" s="5"/>
      <c r="P46" s="7">
        <f t="shared" si="12"/>
        <v>0.0112</v>
      </c>
    </row>
    <row r="47" spans="1:16" ht="18.75">
      <c r="A47" s="467"/>
      <c r="B47" s="468"/>
      <c r="C47" s="50" t="s">
        <v>18</v>
      </c>
      <c r="D47" s="2">
        <v>6.195</v>
      </c>
      <c r="E47" s="2"/>
      <c r="F47" s="2"/>
      <c r="G47" s="2"/>
      <c r="H47" s="2"/>
      <c r="I47" s="2"/>
      <c r="J47" s="2"/>
      <c r="K47" s="2"/>
      <c r="L47" s="36">
        <v>2.205</v>
      </c>
      <c r="M47" s="36"/>
      <c r="N47" s="36"/>
      <c r="O47" s="36"/>
      <c r="P47" s="8">
        <f t="shared" si="12"/>
        <v>8.4</v>
      </c>
    </row>
    <row r="48" spans="1:16" ht="18.75">
      <c r="A48" s="465" t="s">
        <v>46</v>
      </c>
      <c r="B48" s="466"/>
      <c r="C48" s="57" t="s">
        <v>16</v>
      </c>
      <c r="D48" s="1">
        <v>0.083</v>
      </c>
      <c r="E48" s="1"/>
      <c r="F48" s="1"/>
      <c r="G48" s="1"/>
      <c r="H48" s="1"/>
      <c r="I48" s="1"/>
      <c r="J48" s="1"/>
      <c r="K48" s="1"/>
      <c r="L48" s="5">
        <v>0.9112</v>
      </c>
      <c r="M48" s="5">
        <v>22.0188</v>
      </c>
      <c r="N48" s="5">
        <v>18.7244</v>
      </c>
      <c r="O48" s="5">
        <v>7.7334</v>
      </c>
      <c r="P48" s="7">
        <f t="shared" si="12"/>
        <v>49.4708</v>
      </c>
    </row>
    <row r="49" spans="1:16" ht="18.75">
      <c r="A49" s="467"/>
      <c r="B49" s="468"/>
      <c r="C49" s="50" t="s">
        <v>18</v>
      </c>
      <c r="D49" s="2">
        <v>5.67</v>
      </c>
      <c r="E49" s="2"/>
      <c r="F49" s="2"/>
      <c r="G49" s="2"/>
      <c r="H49" s="2"/>
      <c r="I49" s="2"/>
      <c r="J49" s="2"/>
      <c r="K49" s="2"/>
      <c r="L49" s="36">
        <v>72.571</v>
      </c>
      <c r="M49" s="36">
        <v>1053.306</v>
      </c>
      <c r="N49" s="36">
        <v>1859.425</v>
      </c>
      <c r="O49" s="36">
        <v>2184.69</v>
      </c>
      <c r="P49" s="8">
        <f t="shared" si="12"/>
        <v>5175.662</v>
      </c>
    </row>
    <row r="50" spans="1:16" ht="18.75">
      <c r="A50" s="465" t="s">
        <v>47</v>
      </c>
      <c r="B50" s="466"/>
      <c r="C50" s="57" t="s">
        <v>16</v>
      </c>
      <c r="D50" s="1">
        <v>0.021</v>
      </c>
      <c r="E50" s="1"/>
      <c r="F50" s="1"/>
      <c r="G50" s="1"/>
      <c r="H50" s="1"/>
      <c r="I50" s="1"/>
      <c r="J50" s="1"/>
      <c r="K50" s="1"/>
      <c r="L50" s="5"/>
      <c r="M50" s="5"/>
      <c r="N50" s="5"/>
      <c r="O50" s="5"/>
      <c r="P50" s="7">
        <f t="shared" si="12"/>
        <v>0.021</v>
      </c>
    </row>
    <row r="51" spans="1:16" ht="18.75">
      <c r="A51" s="467"/>
      <c r="B51" s="468"/>
      <c r="C51" s="50" t="s">
        <v>18</v>
      </c>
      <c r="D51" s="2">
        <v>6.017</v>
      </c>
      <c r="E51" s="2"/>
      <c r="F51" s="2"/>
      <c r="G51" s="2"/>
      <c r="H51" s="2"/>
      <c r="I51" s="2"/>
      <c r="J51" s="2"/>
      <c r="K51" s="2"/>
      <c r="L51" s="36"/>
      <c r="M51" s="36"/>
      <c r="N51" s="36"/>
      <c r="O51" s="36"/>
      <c r="P51" s="8">
        <f t="shared" si="12"/>
        <v>6.017</v>
      </c>
    </row>
    <row r="52" spans="1:16" ht="18.75">
      <c r="A52" s="465" t="s">
        <v>48</v>
      </c>
      <c r="B52" s="466"/>
      <c r="C52" s="57" t="s">
        <v>16</v>
      </c>
      <c r="D52" s="1">
        <v>1.6405</v>
      </c>
      <c r="E52" s="1"/>
      <c r="F52" s="1"/>
      <c r="G52" s="1"/>
      <c r="H52" s="1"/>
      <c r="I52" s="1"/>
      <c r="J52" s="1">
        <v>0.07</v>
      </c>
      <c r="K52" s="5">
        <v>0.105</v>
      </c>
      <c r="L52" s="5">
        <v>17.7451</v>
      </c>
      <c r="M52" s="5">
        <v>497.6237</v>
      </c>
      <c r="N52" s="5">
        <v>813.2831</v>
      </c>
      <c r="O52" s="5">
        <v>144.5292</v>
      </c>
      <c r="P52" s="7">
        <f t="shared" si="12"/>
        <v>1474.9966</v>
      </c>
    </row>
    <row r="53" spans="1:16" ht="18.75">
      <c r="A53" s="467"/>
      <c r="B53" s="468"/>
      <c r="C53" s="50" t="s">
        <v>18</v>
      </c>
      <c r="D53" s="2">
        <v>701.318</v>
      </c>
      <c r="E53" s="2"/>
      <c r="F53" s="2"/>
      <c r="G53" s="2"/>
      <c r="H53" s="2"/>
      <c r="I53" s="2"/>
      <c r="J53" s="2">
        <v>94.632</v>
      </c>
      <c r="K53" s="36">
        <v>139.651</v>
      </c>
      <c r="L53" s="36">
        <v>6937.118</v>
      </c>
      <c r="M53" s="36">
        <v>204794.735</v>
      </c>
      <c r="N53" s="36">
        <v>375261.044</v>
      </c>
      <c r="O53" s="36">
        <v>86269.45</v>
      </c>
      <c r="P53" s="8">
        <f t="shared" si="12"/>
        <v>674197.948</v>
      </c>
    </row>
    <row r="54" spans="1:16" ht="18.75">
      <c r="A54" s="47" t="s">
        <v>0</v>
      </c>
      <c r="B54" s="471" t="s">
        <v>116</v>
      </c>
      <c r="C54" s="57" t="s">
        <v>16</v>
      </c>
      <c r="D54" s="1">
        <v>0.0426</v>
      </c>
      <c r="E54" s="1"/>
      <c r="F54" s="1"/>
      <c r="G54" s="1"/>
      <c r="H54" s="1"/>
      <c r="I54" s="1"/>
      <c r="J54" s="1"/>
      <c r="K54" s="1"/>
      <c r="L54" s="5"/>
      <c r="M54" s="5">
        <v>0.0143</v>
      </c>
      <c r="N54" s="5">
        <v>0.1161</v>
      </c>
      <c r="O54" s="5">
        <v>0.0303</v>
      </c>
      <c r="P54" s="7">
        <f t="shared" si="12"/>
        <v>0.20329999999999998</v>
      </c>
    </row>
    <row r="55" spans="1:16" ht="18.75">
      <c r="A55" s="47" t="s">
        <v>38</v>
      </c>
      <c r="B55" s="472"/>
      <c r="C55" s="50" t="s">
        <v>18</v>
      </c>
      <c r="D55" s="2">
        <v>50.223</v>
      </c>
      <c r="E55" s="2"/>
      <c r="F55" s="2"/>
      <c r="G55" s="2"/>
      <c r="H55" s="2"/>
      <c r="I55" s="2"/>
      <c r="J55" s="2"/>
      <c r="K55" s="2"/>
      <c r="L55" s="36"/>
      <c r="M55" s="36">
        <v>15.204</v>
      </c>
      <c r="N55" s="36">
        <v>134.713</v>
      </c>
      <c r="O55" s="36">
        <v>42.58</v>
      </c>
      <c r="P55" s="8">
        <f t="shared" si="12"/>
        <v>242.71999999999997</v>
      </c>
    </row>
    <row r="56" spans="1:16" ht="18.75">
      <c r="A56" s="47" t="s">
        <v>17</v>
      </c>
      <c r="B56" s="49" t="s">
        <v>20</v>
      </c>
      <c r="C56" s="57" t="s">
        <v>16</v>
      </c>
      <c r="D56" s="1">
        <v>0.5097</v>
      </c>
      <c r="E56" s="1"/>
      <c r="F56" s="1"/>
      <c r="G56" s="1"/>
      <c r="H56" s="1"/>
      <c r="I56" s="1"/>
      <c r="J56" s="1"/>
      <c r="K56" s="1"/>
      <c r="L56" s="5">
        <v>0.054</v>
      </c>
      <c r="M56" s="5">
        <v>0.4887</v>
      </c>
      <c r="N56" s="5">
        <v>0.2948</v>
      </c>
      <c r="O56" s="5">
        <v>0.0705</v>
      </c>
      <c r="P56" s="7">
        <f t="shared" si="12"/>
        <v>1.4177</v>
      </c>
    </row>
    <row r="57" spans="1:16" ht="18.75">
      <c r="A57" s="47" t="s">
        <v>23</v>
      </c>
      <c r="B57" s="50" t="s">
        <v>117</v>
      </c>
      <c r="C57" s="50" t="s">
        <v>18</v>
      </c>
      <c r="D57" s="2">
        <v>319.597</v>
      </c>
      <c r="E57" s="2"/>
      <c r="F57" s="2"/>
      <c r="G57" s="2"/>
      <c r="H57" s="2"/>
      <c r="I57" s="2"/>
      <c r="J57" s="2"/>
      <c r="K57" s="2"/>
      <c r="L57" s="36">
        <v>28.361</v>
      </c>
      <c r="M57" s="36">
        <v>110.455</v>
      </c>
      <c r="N57" s="36">
        <v>71.626</v>
      </c>
      <c r="O57" s="36">
        <v>28.072</v>
      </c>
      <c r="P57" s="8">
        <f t="shared" si="12"/>
        <v>558.111</v>
      </c>
    </row>
    <row r="58" spans="1:16" ht="18.75">
      <c r="A58" s="52"/>
      <c r="B58" s="469" t="s">
        <v>157</v>
      </c>
      <c r="C58" s="57" t="s">
        <v>16</v>
      </c>
      <c r="D58" s="1">
        <f>+D54+D56</f>
        <v>0.5523</v>
      </c>
      <c r="E58" s="1">
        <f aca="true" t="shared" si="13" ref="E58:G59">+E54+E56</f>
        <v>0</v>
      </c>
      <c r="F58" s="1">
        <f t="shared" si="13"/>
        <v>0</v>
      </c>
      <c r="G58" s="1">
        <f t="shared" si="13"/>
        <v>0</v>
      </c>
      <c r="H58" s="1">
        <f aca="true" t="shared" si="14" ref="H58:O59">+H54+H56</f>
        <v>0</v>
      </c>
      <c r="I58" s="1">
        <f t="shared" si="14"/>
        <v>0</v>
      </c>
      <c r="J58" s="1">
        <f t="shared" si="14"/>
        <v>0</v>
      </c>
      <c r="K58" s="1">
        <f t="shared" si="14"/>
        <v>0</v>
      </c>
      <c r="L58" s="5">
        <f t="shared" si="14"/>
        <v>0.054</v>
      </c>
      <c r="M58" s="5">
        <f t="shared" si="14"/>
        <v>0.503</v>
      </c>
      <c r="N58" s="5">
        <f t="shared" si="14"/>
        <v>0.4109</v>
      </c>
      <c r="O58" s="5">
        <f t="shared" si="14"/>
        <v>0.1008</v>
      </c>
      <c r="P58" s="7">
        <f t="shared" si="12"/>
        <v>1.6210000000000002</v>
      </c>
    </row>
    <row r="59" spans="1:16" ht="18.75">
      <c r="A59" s="51"/>
      <c r="B59" s="470"/>
      <c r="C59" s="50" t="s">
        <v>18</v>
      </c>
      <c r="D59" s="2">
        <f>+D55+D57</f>
        <v>369.82</v>
      </c>
      <c r="E59" s="2">
        <f t="shared" si="13"/>
        <v>0</v>
      </c>
      <c r="F59" s="2">
        <f t="shared" si="13"/>
        <v>0</v>
      </c>
      <c r="G59" s="2">
        <f t="shared" si="13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2">
        <f t="shared" si="14"/>
        <v>0</v>
      </c>
      <c r="L59" s="36">
        <f t="shared" si="14"/>
        <v>28.361</v>
      </c>
      <c r="M59" s="36">
        <f t="shared" si="14"/>
        <v>125.65899999999999</v>
      </c>
      <c r="N59" s="36">
        <f t="shared" si="14"/>
        <v>206.339</v>
      </c>
      <c r="O59" s="36">
        <f t="shared" si="14"/>
        <v>70.652</v>
      </c>
      <c r="P59" s="8">
        <f t="shared" si="12"/>
        <v>800.8309999999999</v>
      </c>
    </row>
    <row r="60" spans="1:16" ht="18.75">
      <c r="A60" s="47" t="s">
        <v>0</v>
      </c>
      <c r="B60" s="471" t="s">
        <v>118</v>
      </c>
      <c r="C60" s="57" t="s">
        <v>16</v>
      </c>
      <c r="D60" s="1">
        <v>0.5477</v>
      </c>
      <c r="E60" s="1"/>
      <c r="F60" s="1"/>
      <c r="G60" s="1"/>
      <c r="H60" s="1"/>
      <c r="I60" s="1"/>
      <c r="J60" s="1"/>
      <c r="K60" s="1"/>
      <c r="L60" s="5"/>
      <c r="M60" s="5"/>
      <c r="N60" s="5">
        <v>0.002</v>
      </c>
      <c r="O60" s="5"/>
      <c r="P60" s="7">
        <f t="shared" si="12"/>
        <v>0.5497</v>
      </c>
    </row>
    <row r="61" spans="1:16" ht="18.75">
      <c r="A61" s="47" t="s">
        <v>49</v>
      </c>
      <c r="B61" s="472"/>
      <c r="C61" s="50" t="s">
        <v>18</v>
      </c>
      <c r="D61" s="2">
        <v>36.708</v>
      </c>
      <c r="E61" s="2"/>
      <c r="F61" s="2"/>
      <c r="G61" s="2"/>
      <c r="H61" s="2"/>
      <c r="I61" s="2"/>
      <c r="J61" s="2"/>
      <c r="K61" s="2"/>
      <c r="L61" s="36"/>
      <c r="M61" s="36"/>
      <c r="N61" s="36">
        <v>0.578</v>
      </c>
      <c r="O61" s="36"/>
      <c r="P61" s="8">
        <f t="shared" si="12"/>
        <v>37.286</v>
      </c>
    </row>
    <row r="62" spans="1:16" ht="18.75">
      <c r="A62" s="47" t="s">
        <v>0</v>
      </c>
      <c r="B62" s="49" t="s">
        <v>50</v>
      </c>
      <c r="C62" s="57" t="s">
        <v>16</v>
      </c>
      <c r="D62" s="1"/>
      <c r="E62" s="1"/>
      <c r="F62" s="1"/>
      <c r="G62" s="1"/>
      <c r="H62" s="1"/>
      <c r="I62" s="1"/>
      <c r="J62" s="1"/>
      <c r="K62" s="1"/>
      <c r="L62" s="5"/>
      <c r="M62" s="5"/>
      <c r="N62" s="5"/>
      <c r="O62" s="5"/>
      <c r="P62" s="7">
        <f t="shared" si="12"/>
        <v>0</v>
      </c>
    </row>
    <row r="63" spans="1:16" ht="18.75">
      <c r="A63" s="47" t="s">
        <v>51</v>
      </c>
      <c r="B63" s="50" t="s">
        <v>119</v>
      </c>
      <c r="C63" s="50" t="s">
        <v>18</v>
      </c>
      <c r="D63" s="2"/>
      <c r="E63" s="2"/>
      <c r="F63" s="2"/>
      <c r="G63" s="2"/>
      <c r="H63" s="2"/>
      <c r="I63" s="2"/>
      <c r="J63" s="2"/>
      <c r="K63" s="2"/>
      <c r="L63" s="36"/>
      <c r="M63" s="36"/>
      <c r="N63" s="36"/>
      <c r="O63" s="36"/>
      <c r="P63" s="8">
        <f t="shared" si="12"/>
        <v>0</v>
      </c>
    </row>
    <row r="64" spans="1:16" ht="18.75">
      <c r="A64" s="47" t="s">
        <v>0</v>
      </c>
      <c r="B64" s="471" t="s">
        <v>53</v>
      </c>
      <c r="C64" s="57" t="s">
        <v>16</v>
      </c>
      <c r="D64" s="1"/>
      <c r="E64" s="1"/>
      <c r="F64" s="1"/>
      <c r="G64" s="1"/>
      <c r="H64" s="1"/>
      <c r="I64" s="1"/>
      <c r="J64" s="1"/>
      <c r="K64" s="1"/>
      <c r="L64" s="5"/>
      <c r="M64" s="5"/>
      <c r="N64" s="5"/>
      <c r="O64" s="5"/>
      <c r="P64" s="7">
        <f t="shared" si="12"/>
        <v>0</v>
      </c>
    </row>
    <row r="65" spans="1:16" ht="18.75">
      <c r="A65" s="47" t="s">
        <v>23</v>
      </c>
      <c r="B65" s="472"/>
      <c r="C65" s="50" t="s">
        <v>18</v>
      </c>
      <c r="D65" s="2"/>
      <c r="E65" s="2"/>
      <c r="F65" s="2"/>
      <c r="G65" s="2"/>
      <c r="H65" s="2"/>
      <c r="I65" s="2"/>
      <c r="J65" s="2"/>
      <c r="K65" s="2"/>
      <c r="L65" s="36"/>
      <c r="M65" s="36"/>
      <c r="N65" s="36"/>
      <c r="O65" s="36"/>
      <c r="P65" s="8">
        <f t="shared" si="12"/>
        <v>0</v>
      </c>
    </row>
    <row r="66" spans="1:16" ht="18.75">
      <c r="A66" s="52"/>
      <c r="B66" s="49" t="s">
        <v>20</v>
      </c>
      <c r="C66" s="57" t="s">
        <v>16</v>
      </c>
      <c r="D66" s="1">
        <v>0.601</v>
      </c>
      <c r="E66" s="1"/>
      <c r="F66" s="1"/>
      <c r="G66" s="1"/>
      <c r="H66" s="1"/>
      <c r="I66" s="1"/>
      <c r="J66" s="1"/>
      <c r="K66" s="1"/>
      <c r="L66" s="5">
        <v>0.002</v>
      </c>
      <c r="M66" s="5">
        <v>0.004</v>
      </c>
      <c r="N66" s="5">
        <v>0.009</v>
      </c>
      <c r="O66" s="5">
        <v>0.1475</v>
      </c>
      <c r="P66" s="7">
        <f t="shared" si="12"/>
        <v>0.7635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5">
        <v>244.359</v>
      </c>
      <c r="E67" s="15"/>
      <c r="F67" s="15"/>
      <c r="G67" s="15"/>
      <c r="H67" s="15"/>
      <c r="I67" s="15"/>
      <c r="J67" s="15"/>
      <c r="K67" s="15"/>
      <c r="L67" s="6">
        <v>0.63</v>
      </c>
      <c r="M67" s="6">
        <v>1.68</v>
      </c>
      <c r="N67" s="6">
        <v>4.568</v>
      </c>
      <c r="O67" s="6">
        <v>15.841</v>
      </c>
      <c r="P67" s="9">
        <f t="shared" si="12"/>
        <v>267.07800000000003</v>
      </c>
    </row>
    <row r="68" ht="18.75">
      <c r="P68" s="10"/>
    </row>
    <row r="69" spans="1:16" ht="19.5" thickBot="1">
      <c r="A69" s="11" t="s">
        <v>96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64"/>
      <c r="M69" s="64"/>
      <c r="N69" s="64"/>
      <c r="O69" s="487" t="s">
        <v>120</v>
      </c>
      <c r="P69" s="487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193</v>
      </c>
      <c r="C71" s="57" t="s">
        <v>16</v>
      </c>
      <c r="D71" s="1">
        <f>+D60+D62+D64+D66</f>
        <v>1.1486999999999998</v>
      </c>
      <c r="E71" s="1">
        <f aca="true" t="shared" si="15" ref="E71:G72">+E60+E62+E64+E66</f>
        <v>0</v>
      </c>
      <c r="F71" s="1">
        <f t="shared" si="15"/>
        <v>0</v>
      </c>
      <c r="G71" s="1">
        <f t="shared" si="15"/>
        <v>0</v>
      </c>
      <c r="H71" s="1">
        <f>+H60+H62+H64+H66</f>
        <v>0</v>
      </c>
      <c r="I71" s="1">
        <f>+I60+I62+I64+I66</f>
        <v>0</v>
      </c>
      <c r="J71" s="1">
        <f aca="true" t="shared" si="16" ref="J71:P72">+J60+J62+J64+J66</f>
        <v>0</v>
      </c>
      <c r="K71" s="1">
        <f t="shared" si="16"/>
        <v>0</v>
      </c>
      <c r="L71" s="5">
        <f t="shared" si="16"/>
        <v>0.002</v>
      </c>
      <c r="M71" s="5">
        <f t="shared" si="16"/>
        <v>0.004</v>
      </c>
      <c r="N71" s="5">
        <f t="shared" si="16"/>
        <v>0.011</v>
      </c>
      <c r="O71" s="5">
        <f t="shared" si="16"/>
        <v>0.1475</v>
      </c>
      <c r="P71" s="7">
        <f t="shared" si="16"/>
        <v>1.3132</v>
      </c>
    </row>
    <row r="72" spans="1:16" ht="18.75">
      <c r="A72" s="66" t="s">
        <v>51</v>
      </c>
      <c r="B72" s="470"/>
      <c r="C72" s="50" t="s">
        <v>18</v>
      </c>
      <c r="D72" s="2">
        <f>+D61+D63+D65+D67</f>
        <v>281.067</v>
      </c>
      <c r="E72" s="2">
        <f t="shared" si="15"/>
        <v>0</v>
      </c>
      <c r="F72" s="2">
        <f t="shared" si="15"/>
        <v>0</v>
      </c>
      <c r="G72" s="2">
        <f t="shared" si="15"/>
        <v>0</v>
      </c>
      <c r="H72" s="2">
        <f>+H61+H63+H65+H67</f>
        <v>0</v>
      </c>
      <c r="I72" s="2">
        <f>+I61+I63+I65+I67</f>
        <v>0</v>
      </c>
      <c r="J72" s="2">
        <f t="shared" si="16"/>
        <v>0</v>
      </c>
      <c r="K72" s="2">
        <f t="shared" si="16"/>
        <v>0</v>
      </c>
      <c r="L72" s="36">
        <f t="shared" si="16"/>
        <v>0.63</v>
      </c>
      <c r="M72" s="4">
        <f t="shared" si="16"/>
        <v>1.68</v>
      </c>
      <c r="N72" s="36">
        <f t="shared" si="16"/>
        <v>5.146</v>
      </c>
      <c r="O72" s="36">
        <f t="shared" si="16"/>
        <v>15.841</v>
      </c>
      <c r="P72" s="8">
        <f t="shared" si="16"/>
        <v>304.36400000000003</v>
      </c>
    </row>
    <row r="73" spans="1:16" ht="18.75">
      <c r="A73" s="47" t="s">
        <v>0</v>
      </c>
      <c r="B73" s="471" t="s">
        <v>54</v>
      </c>
      <c r="C73" s="57" t="s">
        <v>16</v>
      </c>
      <c r="D73" s="1">
        <v>0.4608</v>
      </c>
      <c r="E73" s="1"/>
      <c r="F73" s="1"/>
      <c r="G73" s="1"/>
      <c r="H73" s="1"/>
      <c r="I73" s="1"/>
      <c r="J73" s="1"/>
      <c r="K73" s="1"/>
      <c r="L73" s="5">
        <v>0.0222</v>
      </c>
      <c r="M73" s="80">
        <v>0.491</v>
      </c>
      <c r="N73" s="5">
        <v>1.5844</v>
      </c>
      <c r="O73" s="5">
        <v>0.5502</v>
      </c>
      <c r="P73" s="7">
        <f aca="true" t="shared" si="17" ref="P73:P104">SUM(D73:O73)</f>
        <v>3.1086</v>
      </c>
    </row>
    <row r="74" spans="1:16" ht="18.75">
      <c r="A74" s="47" t="s">
        <v>34</v>
      </c>
      <c r="B74" s="472"/>
      <c r="C74" s="50" t="s">
        <v>18</v>
      </c>
      <c r="D74" s="2">
        <v>848.492</v>
      </c>
      <c r="E74" s="2"/>
      <c r="F74" s="2"/>
      <c r="G74" s="2"/>
      <c r="H74" s="2"/>
      <c r="I74" s="2"/>
      <c r="J74" s="2"/>
      <c r="K74" s="2"/>
      <c r="L74" s="36">
        <v>10.863</v>
      </c>
      <c r="M74" s="36">
        <v>396.056</v>
      </c>
      <c r="N74" s="36">
        <v>1553.512</v>
      </c>
      <c r="O74" s="36">
        <v>703.981</v>
      </c>
      <c r="P74" s="8">
        <f t="shared" si="17"/>
        <v>3512.9039999999995</v>
      </c>
    </row>
    <row r="75" spans="1:16" ht="18.75">
      <c r="A75" s="47" t="s">
        <v>0</v>
      </c>
      <c r="B75" s="471" t="s">
        <v>55</v>
      </c>
      <c r="C75" s="57" t="s">
        <v>16</v>
      </c>
      <c r="D75" s="1"/>
      <c r="E75" s="1"/>
      <c r="F75" s="1"/>
      <c r="G75" s="1"/>
      <c r="H75" s="1"/>
      <c r="I75" s="1"/>
      <c r="J75" s="1"/>
      <c r="K75" s="1"/>
      <c r="L75" s="5"/>
      <c r="M75" s="5"/>
      <c r="N75" s="5"/>
      <c r="O75" s="5"/>
      <c r="P75" s="7">
        <f t="shared" si="17"/>
        <v>0</v>
      </c>
    </row>
    <row r="76" spans="1:16" ht="18.75">
      <c r="A76" s="47" t="s">
        <v>0</v>
      </c>
      <c r="B76" s="472"/>
      <c r="C76" s="50" t="s">
        <v>18</v>
      </c>
      <c r="D76" s="2"/>
      <c r="E76" s="2"/>
      <c r="F76" s="2"/>
      <c r="G76" s="2"/>
      <c r="H76" s="2"/>
      <c r="I76" s="2"/>
      <c r="J76" s="2"/>
      <c r="K76" s="2"/>
      <c r="L76" s="36"/>
      <c r="M76" s="36"/>
      <c r="N76" s="36"/>
      <c r="O76" s="36"/>
      <c r="P76" s="8">
        <f t="shared" si="17"/>
        <v>0</v>
      </c>
    </row>
    <row r="77" spans="1:16" ht="18.75">
      <c r="A77" s="47" t="s">
        <v>56</v>
      </c>
      <c r="B77" s="49" t="s">
        <v>57</v>
      </c>
      <c r="C77" s="57" t="s">
        <v>16</v>
      </c>
      <c r="D77" s="1">
        <v>0.02</v>
      </c>
      <c r="E77" s="1"/>
      <c r="F77" s="1"/>
      <c r="G77" s="1"/>
      <c r="H77" s="1"/>
      <c r="I77" s="1"/>
      <c r="J77" s="1"/>
      <c r="K77" s="1"/>
      <c r="L77" s="5">
        <v>0.01</v>
      </c>
      <c r="M77" s="5"/>
      <c r="N77" s="5"/>
      <c r="O77" s="5"/>
      <c r="P77" s="7">
        <f t="shared" si="17"/>
        <v>0.03</v>
      </c>
    </row>
    <row r="78" spans="1:16" ht="18.75">
      <c r="A78" s="52"/>
      <c r="B78" s="50" t="s">
        <v>58</v>
      </c>
      <c r="C78" s="50" t="s">
        <v>18</v>
      </c>
      <c r="D78" s="2">
        <v>27.3</v>
      </c>
      <c r="E78" s="2"/>
      <c r="F78" s="2"/>
      <c r="G78" s="2"/>
      <c r="H78" s="2"/>
      <c r="I78" s="2"/>
      <c r="J78" s="2"/>
      <c r="K78" s="2"/>
      <c r="L78" s="36">
        <v>10.5</v>
      </c>
      <c r="M78" s="36"/>
      <c r="N78" s="36"/>
      <c r="O78" s="36"/>
      <c r="P78" s="8">
        <f t="shared" si="17"/>
        <v>37.8</v>
      </c>
    </row>
    <row r="79" spans="1:16" ht="18.75">
      <c r="A79" s="52"/>
      <c r="B79" s="471" t="s">
        <v>59</v>
      </c>
      <c r="C79" s="57" t="s">
        <v>16</v>
      </c>
      <c r="D79" s="1"/>
      <c r="E79" s="1"/>
      <c r="F79" s="1"/>
      <c r="G79" s="1"/>
      <c r="H79" s="1"/>
      <c r="I79" s="1"/>
      <c r="J79" s="1"/>
      <c r="K79" s="1"/>
      <c r="L79" s="5"/>
      <c r="M79" s="5"/>
      <c r="N79" s="5"/>
      <c r="O79" s="5"/>
      <c r="P79" s="7">
        <f t="shared" si="17"/>
        <v>0</v>
      </c>
    </row>
    <row r="80" spans="1:16" ht="18.75">
      <c r="A80" s="47" t="s">
        <v>17</v>
      </c>
      <c r="B80" s="472"/>
      <c r="C80" s="50" t="s">
        <v>18</v>
      </c>
      <c r="D80" s="2"/>
      <c r="E80" s="2"/>
      <c r="F80" s="2"/>
      <c r="G80" s="2"/>
      <c r="H80" s="2"/>
      <c r="I80" s="2"/>
      <c r="J80" s="2"/>
      <c r="K80" s="2"/>
      <c r="L80" s="36"/>
      <c r="M80" s="36"/>
      <c r="N80" s="36"/>
      <c r="O80" s="36"/>
      <c r="P80" s="8">
        <f t="shared" si="17"/>
        <v>0</v>
      </c>
    </row>
    <row r="81" spans="1:16" ht="18.75">
      <c r="A81" s="52"/>
      <c r="B81" s="49" t="s">
        <v>20</v>
      </c>
      <c r="C81" s="57" t="s">
        <v>16</v>
      </c>
      <c r="D81" s="1">
        <v>2.8785</v>
      </c>
      <c r="E81" s="1"/>
      <c r="F81" s="1"/>
      <c r="G81" s="1"/>
      <c r="H81" s="1"/>
      <c r="I81" s="1"/>
      <c r="J81" s="1"/>
      <c r="K81" s="5">
        <v>0.03</v>
      </c>
      <c r="L81" s="5">
        <v>0.0372</v>
      </c>
      <c r="M81" s="5">
        <v>0.1783</v>
      </c>
      <c r="N81" s="5">
        <v>0.462</v>
      </c>
      <c r="O81" s="5">
        <v>0.82848</v>
      </c>
      <c r="P81" s="7">
        <f t="shared" si="17"/>
        <v>4.41448</v>
      </c>
    </row>
    <row r="82" spans="1:16" ht="18.75">
      <c r="A82" s="52"/>
      <c r="B82" s="50" t="s">
        <v>60</v>
      </c>
      <c r="C82" s="50" t="s">
        <v>18</v>
      </c>
      <c r="D82" s="2">
        <v>1952.701</v>
      </c>
      <c r="E82" s="2"/>
      <c r="F82" s="2"/>
      <c r="G82" s="2"/>
      <c r="H82" s="2"/>
      <c r="I82" s="2"/>
      <c r="J82" s="2"/>
      <c r="K82" s="36">
        <v>15.96</v>
      </c>
      <c r="L82" s="36">
        <v>24.812</v>
      </c>
      <c r="M82" s="36">
        <v>161.815</v>
      </c>
      <c r="N82" s="36">
        <v>384.865</v>
      </c>
      <c r="O82" s="36">
        <v>969.978</v>
      </c>
      <c r="P82" s="8">
        <f t="shared" si="17"/>
        <v>3510.1310000000003</v>
      </c>
    </row>
    <row r="83" spans="1:16" ht="18.75">
      <c r="A83" s="47" t="s">
        <v>23</v>
      </c>
      <c r="B83" s="469" t="s">
        <v>158</v>
      </c>
      <c r="C83" s="57" t="s">
        <v>16</v>
      </c>
      <c r="D83" s="1">
        <f>+D73+D75+D77+D79+D81</f>
        <v>3.3592999999999997</v>
      </c>
      <c r="E83" s="1">
        <f aca="true" t="shared" si="18" ref="E83:G84">+E73+E75+E77+E79+E81</f>
        <v>0</v>
      </c>
      <c r="F83" s="1">
        <f>+F73+F75+F77+F79+F81</f>
        <v>0</v>
      </c>
      <c r="G83" s="1">
        <f t="shared" si="18"/>
        <v>0</v>
      </c>
      <c r="H83" s="1">
        <f aca="true" t="shared" si="19" ref="H83:O84">+H73+H75+H77+H79+H81</f>
        <v>0</v>
      </c>
      <c r="I83" s="1">
        <f t="shared" si="19"/>
        <v>0</v>
      </c>
      <c r="J83" s="1">
        <f>+J73+J75+J77+J79+J81</f>
        <v>0</v>
      </c>
      <c r="K83" s="1">
        <f t="shared" si="19"/>
        <v>0.03</v>
      </c>
      <c r="L83" s="5">
        <f t="shared" si="19"/>
        <v>0.06939999999999999</v>
      </c>
      <c r="M83" s="5">
        <f t="shared" si="19"/>
        <v>0.6693</v>
      </c>
      <c r="N83" s="5">
        <f t="shared" si="19"/>
        <v>2.0464</v>
      </c>
      <c r="O83" s="5">
        <f t="shared" si="19"/>
        <v>1.3786800000000001</v>
      </c>
      <c r="P83" s="7">
        <f t="shared" si="17"/>
        <v>7.55308</v>
      </c>
    </row>
    <row r="84" spans="1:16" ht="18.75">
      <c r="A84" s="51"/>
      <c r="B84" s="470"/>
      <c r="C84" s="50" t="s">
        <v>18</v>
      </c>
      <c r="D84" s="2">
        <f>+D74+D76+D78+D80+D82</f>
        <v>2828.493</v>
      </c>
      <c r="E84" s="2">
        <f t="shared" si="18"/>
        <v>0</v>
      </c>
      <c r="F84" s="2">
        <f>+F74+F76+F78+F80+F82</f>
        <v>0</v>
      </c>
      <c r="G84" s="2">
        <f t="shared" si="18"/>
        <v>0</v>
      </c>
      <c r="H84" s="2">
        <f t="shared" si="19"/>
        <v>0</v>
      </c>
      <c r="I84" s="2">
        <f t="shared" si="19"/>
        <v>0</v>
      </c>
      <c r="J84" s="2">
        <f>+J74+J76+J78+J80+J82</f>
        <v>0</v>
      </c>
      <c r="K84" s="2">
        <f t="shared" si="19"/>
        <v>15.96</v>
      </c>
      <c r="L84" s="36">
        <f t="shared" si="19"/>
        <v>46.175</v>
      </c>
      <c r="M84" s="36">
        <f t="shared" si="19"/>
        <v>557.871</v>
      </c>
      <c r="N84" s="36">
        <f t="shared" si="19"/>
        <v>1938.377</v>
      </c>
      <c r="O84" s="36">
        <f t="shared" si="19"/>
        <v>1673.9589999999998</v>
      </c>
      <c r="P84" s="8">
        <f t="shared" si="17"/>
        <v>7060.835</v>
      </c>
    </row>
    <row r="85" spans="1:16" ht="18.75">
      <c r="A85" s="465" t="s">
        <v>163</v>
      </c>
      <c r="B85" s="466"/>
      <c r="C85" s="57" t="s">
        <v>16</v>
      </c>
      <c r="D85" s="1">
        <v>0.8689</v>
      </c>
      <c r="E85" s="1"/>
      <c r="F85" s="1"/>
      <c r="G85" s="1"/>
      <c r="H85" s="1"/>
      <c r="I85" s="1"/>
      <c r="J85" s="1">
        <v>0.2759</v>
      </c>
      <c r="K85" s="5">
        <v>0.8807</v>
      </c>
      <c r="L85" s="5">
        <v>0.1575</v>
      </c>
      <c r="M85" s="5">
        <v>0.6933</v>
      </c>
      <c r="N85" s="5">
        <v>1.7631</v>
      </c>
      <c r="O85" s="5">
        <v>2.7557</v>
      </c>
      <c r="P85" s="7">
        <f t="shared" si="17"/>
        <v>7.3951</v>
      </c>
    </row>
    <row r="86" spans="1:16" ht="18.75">
      <c r="A86" s="467"/>
      <c r="B86" s="468"/>
      <c r="C86" s="50" t="s">
        <v>18</v>
      </c>
      <c r="D86" s="2">
        <v>596.935</v>
      </c>
      <c r="E86" s="2"/>
      <c r="F86" s="2"/>
      <c r="G86" s="2"/>
      <c r="H86" s="2"/>
      <c r="I86" s="2"/>
      <c r="J86" s="2">
        <v>365.069</v>
      </c>
      <c r="K86" s="36">
        <v>663.795</v>
      </c>
      <c r="L86" s="36">
        <v>168.691</v>
      </c>
      <c r="M86" s="36">
        <v>560.101</v>
      </c>
      <c r="N86" s="36">
        <v>761.103</v>
      </c>
      <c r="O86" s="36">
        <v>975.771</v>
      </c>
      <c r="P86" s="8">
        <f t="shared" si="17"/>
        <v>4091.465</v>
      </c>
    </row>
    <row r="87" spans="1:16" ht="18.75">
      <c r="A87" s="465" t="s">
        <v>61</v>
      </c>
      <c r="B87" s="466"/>
      <c r="C87" s="57" t="s">
        <v>16</v>
      </c>
      <c r="D87" s="1"/>
      <c r="E87" s="1"/>
      <c r="F87" s="1"/>
      <c r="G87" s="1"/>
      <c r="H87" s="1"/>
      <c r="I87" s="1"/>
      <c r="J87" s="1"/>
      <c r="K87" s="1"/>
      <c r="L87" s="5"/>
      <c r="M87" s="5"/>
      <c r="N87" s="5"/>
      <c r="O87" s="5"/>
      <c r="P87" s="7">
        <f t="shared" si="17"/>
        <v>0</v>
      </c>
    </row>
    <row r="88" spans="1:16" ht="18.75">
      <c r="A88" s="467"/>
      <c r="B88" s="468"/>
      <c r="C88" s="50" t="s">
        <v>18</v>
      </c>
      <c r="D88" s="2"/>
      <c r="E88" s="2"/>
      <c r="F88" s="2"/>
      <c r="G88" s="2"/>
      <c r="H88" s="2"/>
      <c r="I88" s="2"/>
      <c r="J88" s="2"/>
      <c r="K88" s="2"/>
      <c r="L88" s="36"/>
      <c r="M88" s="36"/>
      <c r="N88" s="36"/>
      <c r="O88" s="36"/>
      <c r="P88" s="8">
        <f t="shared" si="17"/>
        <v>0</v>
      </c>
    </row>
    <row r="89" spans="1:16" ht="18.75">
      <c r="A89" s="465" t="s">
        <v>194</v>
      </c>
      <c r="B89" s="466"/>
      <c r="C89" s="57" t="s">
        <v>16</v>
      </c>
      <c r="D89" s="1"/>
      <c r="E89" s="1"/>
      <c r="F89" s="1"/>
      <c r="G89" s="1"/>
      <c r="H89" s="1"/>
      <c r="I89" s="1"/>
      <c r="J89" s="1"/>
      <c r="K89" s="1"/>
      <c r="L89" s="5"/>
      <c r="M89" s="5"/>
      <c r="N89" s="5"/>
      <c r="O89" s="5"/>
      <c r="P89" s="7">
        <f t="shared" si="17"/>
        <v>0</v>
      </c>
    </row>
    <row r="90" spans="1:16" ht="18.75">
      <c r="A90" s="467"/>
      <c r="B90" s="468"/>
      <c r="C90" s="50" t="s">
        <v>18</v>
      </c>
      <c r="D90" s="2"/>
      <c r="E90" s="2"/>
      <c r="F90" s="2"/>
      <c r="G90" s="2"/>
      <c r="H90" s="2"/>
      <c r="I90" s="2"/>
      <c r="J90" s="2"/>
      <c r="K90" s="2"/>
      <c r="L90" s="36"/>
      <c r="M90" s="36"/>
      <c r="N90" s="36"/>
      <c r="O90" s="36"/>
      <c r="P90" s="8">
        <f t="shared" si="17"/>
        <v>0</v>
      </c>
    </row>
    <row r="91" spans="1:16" ht="18.75">
      <c r="A91" s="465" t="s">
        <v>165</v>
      </c>
      <c r="B91" s="466"/>
      <c r="C91" s="57" t="s">
        <v>16</v>
      </c>
      <c r="D91" s="1">
        <v>0.007</v>
      </c>
      <c r="E91" s="1"/>
      <c r="F91" s="1"/>
      <c r="G91" s="1"/>
      <c r="H91" s="1"/>
      <c r="I91" s="1"/>
      <c r="J91" s="1"/>
      <c r="K91" s="1"/>
      <c r="L91" s="5"/>
      <c r="M91" s="5"/>
      <c r="N91" s="5"/>
      <c r="O91" s="5"/>
      <c r="P91" s="7">
        <f t="shared" si="17"/>
        <v>0.007</v>
      </c>
    </row>
    <row r="92" spans="1:16" ht="18.75">
      <c r="A92" s="467"/>
      <c r="B92" s="468"/>
      <c r="C92" s="50" t="s">
        <v>18</v>
      </c>
      <c r="D92" s="2">
        <v>11.393</v>
      </c>
      <c r="E92" s="2"/>
      <c r="F92" s="2"/>
      <c r="G92" s="2"/>
      <c r="H92" s="2"/>
      <c r="I92" s="2"/>
      <c r="J92" s="2"/>
      <c r="K92" s="2"/>
      <c r="L92" s="36"/>
      <c r="M92" s="36"/>
      <c r="N92" s="36"/>
      <c r="O92" s="36"/>
      <c r="P92" s="8">
        <f t="shared" si="17"/>
        <v>11.393</v>
      </c>
    </row>
    <row r="93" spans="1:16" ht="18.75">
      <c r="A93" s="465" t="s">
        <v>63</v>
      </c>
      <c r="B93" s="466"/>
      <c r="C93" s="57" t="s">
        <v>16</v>
      </c>
      <c r="D93" s="1">
        <v>0.105</v>
      </c>
      <c r="E93" s="1"/>
      <c r="F93" s="1"/>
      <c r="G93" s="1"/>
      <c r="H93" s="1"/>
      <c r="I93" s="1"/>
      <c r="J93" s="1"/>
      <c r="K93" s="1"/>
      <c r="L93" s="5">
        <v>0.045</v>
      </c>
      <c r="M93" s="5"/>
      <c r="N93" s="5"/>
      <c r="O93" s="5">
        <v>0.602</v>
      </c>
      <c r="P93" s="7">
        <f t="shared" si="17"/>
        <v>0.752</v>
      </c>
    </row>
    <row r="94" spans="1:16" ht="18.75">
      <c r="A94" s="467"/>
      <c r="B94" s="468"/>
      <c r="C94" s="50" t="s">
        <v>18</v>
      </c>
      <c r="D94" s="2">
        <v>58.433</v>
      </c>
      <c r="E94" s="2"/>
      <c r="F94" s="2"/>
      <c r="G94" s="2"/>
      <c r="H94" s="2"/>
      <c r="I94" s="2"/>
      <c r="J94" s="2"/>
      <c r="K94" s="2"/>
      <c r="L94" s="36">
        <v>31.994</v>
      </c>
      <c r="M94" s="36"/>
      <c r="N94" s="36"/>
      <c r="O94" s="36">
        <v>385.876</v>
      </c>
      <c r="P94" s="8">
        <f t="shared" si="17"/>
        <v>476.303</v>
      </c>
    </row>
    <row r="95" spans="1:16" ht="18.75">
      <c r="A95" s="465" t="s">
        <v>175</v>
      </c>
      <c r="B95" s="466"/>
      <c r="C95" s="57" t="s">
        <v>16</v>
      </c>
      <c r="D95" s="1">
        <v>0.1127</v>
      </c>
      <c r="E95" s="1"/>
      <c r="F95" s="1"/>
      <c r="G95" s="1"/>
      <c r="H95" s="1"/>
      <c r="I95" s="1"/>
      <c r="J95" s="1"/>
      <c r="K95" s="1"/>
      <c r="L95" s="5">
        <v>0.0252</v>
      </c>
      <c r="M95" s="5">
        <v>0.7322</v>
      </c>
      <c r="N95" s="5">
        <v>1.0075</v>
      </c>
      <c r="O95" s="5">
        <v>0.0321</v>
      </c>
      <c r="P95" s="7">
        <f t="shared" si="17"/>
        <v>1.9097000000000002</v>
      </c>
    </row>
    <row r="96" spans="1:16" ht="18.75">
      <c r="A96" s="467"/>
      <c r="B96" s="468"/>
      <c r="C96" s="50" t="s">
        <v>18</v>
      </c>
      <c r="D96" s="2">
        <v>99.29</v>
      </c>
      <c r="E96" s="2"/>
      <c r="F96" s="2"/>
      <c r="G96" s="2"/>
      <c r="H96" s="2"/>
      <c r="I96" s="2"/>
      <c r="J96" s="2"/>
      <c r="K96" s="2"/>
      <c r="L96" s="36">
        <v>19.636</v>
      </c>
      <c r="M96" s="36">
        <v>321.651</v>
      </c>
      <c r="N96" s="36">
        <v>296.052</v>
      </c>
      <c r="O96" s="36">
        <v>25.621</v>
      </c>
      <c r="P96" s="8">
        <f t="shared" si="17"/>
        <v>762.25</v>
      </c>
    </row>
    <row r="97" spans="1:16" ht="18.75">
      <c r="A97" s="465" t="s">
        <v>64</v>
      </c>
      <c r="B97" s="466"/>
      <c r="C97" s="57" t="s">
        <v>16</v>
      </c>
      <c r="D97" s="1">
        <v>66.3449</v>
      </c>
      <c r="E97" s="1"/>
      <c r="F97" s="1"/>
      <c r="G97" s="1"/>
      <c r="H97" s="1"/>
      <c r="I97" s="1"/>
      <c r="J97" s="1">
        <v>15.532</v>
      </c>
      <c r="K97" s="5">
        <v>0.5095</v>
      </c>
      <c r="L97" s="5">
        <v>0.2741</v>
      </c>
      <c r="M97" s="5">
        <v>1.9465</v>
      </c>
      <c r="N97" s="5">
        <v>1.5287</v>
      </c>
      <c r="O97" s="5">
        <v>6.3396</v>
      </c>
      <c r="P97" s="7">
        <f t="shared" si="17"/>
        <v>92.4753</v>
      </c>
    </row>
    <row r="98" spans="1:16" ht="18.75">
      <c r="A98" s="467"/>
      <c r="B98" s="468"/>
      <c r="C98" s="50" t="s">
        <v>18</v>
      </c>
      <c r="D98" s="2">
        <v>8725.348</v>
      </c>
      <c r="E98" s="2"/>
      <c r="F98" s="2"/>
      <c r="G98" s="2"/>
      <c r="H98" s="2"/>
      <c r="I98" s="2"/>
      <c r="J98" s="2">
        <v>550.08</v>
      </c>
      <c r="K98" s="36">
        <v>273.341</v>
      </c>
      <c r="L98" s="36">
        <v>187.818</v>
      </c>
      <c r="M98" s="36">
        <v>990.899</v>
      </c>
      <c r="N98" s="36">
        <v>960.069</v>
      </c>
      <c r="O98" s="36">
        <v>1383.474</v>
      </c>
      <c r="P98" s="8">
        <f t="shared" si="17"/>
        <v>13071.028999999999</v>
      </c>
    </row>
    <row r="99" spans="1:16" ht="18.75">
      <c r="A99" s="473" t="s">
        <v>65</v>
      </c>
      <c r="B99" s="474"/>
      <c r="C99" s="57" t="s">
        <v>16</v>
      </c>
      <c r="D99" s="1">
        <f>+D8+D10+D22+D28+D36+D38+D40+D42+D44+D46+D48+D50+D52+D58+D71+D83+D85+D87+D89+D91+D93+D95+D97</f>
        <v>206.14549999999994</v>
      </c>
      <c r="E99" s="1">
        <f aca="true" t="shared" si="20" ref="E99:G100">+E8+E10+E22+E28+E36+E38+E40+E42+E44+E46+E48+E50+E52+E58+E71+E83+E85+E87+E89+E91+E93+E95+E97</f>
        <v>0</v>
      </c>
      <c r="F99" s="1">
        <f t="shared" si="20"/>
        <v>0</v>
      </c>
      <c r="G99" s="1">
        <f t="shared" si="20"/>
        <v>0</v>
      </c>
      <c r="H99" s="1">
        <f aca="true" t="shared" si="21" ref="H99:K100">+H8+H10+H22+H28+H36+H38+H40+H42+H44+H46+H48+H50+H52+H58+H71+H83+H85+H87+H89+H91+H93+H95+H97</f>
        <v>0</v>
      </c>
      <c r="I99" s="1">
        <f t="shared" si="21"/>
        <v>0</v>
      </c>
      <c r="J99" s="1">
        <f t="shared" si="21"/>
        <v>15.9004</v>
      </c>
      <c r="K99" s="1">
        <f t="shared" si="21"/>
        <v>1.6202</v>
      </c>
      <c r="L99" s="5">
        <f aca="true" t="shared" si="22" ref="L99:N100">+L8+L10+L22+L28+L36+L38+L40+L42+L44+L46+L48+L50+L52+L58+L71+L83+L85+L87+L89+L91+L93+L95+L97</f>
        <v>20.020100000000003</v>
      </c>
      <c r="M99" s="5">
        <f t="shared" si="22"/>
        <v>537.5680000000001</v>
      </c>
      <c r="N99" s="5">
        <f t="shared" si="22"/>
        <v>876.1357999999999</v>
      </c>
      <c r="O99" s="5">
        <f>+O8+O10+O22+O28+O36+O38+O40+O42+O44+O46+O48+O50+O52+O58+O71+O83+O85+O87+O89+O91+O93+O95+O97</f>
        <v>166.69138</v>
      </c>
      <c r="P99" s="7">
        <f t="shared" si="17"/>
        <v>1824.0813799999999</v>
      </c>
    </row>
    <row r="100" spans="1:16" ht="18.75">
      <c r="A100" s="475"/>
      <c r="B100" s="476"/>
      <c r="C100" s="50" t="s">
        <v>18</v>
      </c>
      <c r="D100" s="2">
        <f>+D9+D11+D23+D29+D37+D39+D41+D43+D45+D47+D49+D51+D53+D59+D72+D84+D86+D88+D90+D92+D94+D96+D98</f>
        <v>69458.91399999999</v>
      </c>
      <c r="E100" s="2">
        <f t="shared" si="20"/>
        <v>0</v>
      </c>
      <c r="F100" s="2">
        <f t="shared" si="20"/>
        <v>0</v>
      </c>
      <c r="G100" s="2">
        <f t="shared" si="20"/>
        <v>0</v>
      </c>
      <c r="H100" s="2">
        <f t="shared" si="21"/>
        <v>0</v>
      </c>
      <c r="I100" s="2">
        <f t="shared" si="21"/>
        <v>0</v>
      </c>
      <c r="J100" s="2">
        <f t="shared" si="21"/>
        <v>1015.0840000000001</v>
      </c>
      <c r="K100" s="2">
        <f t="shared" si="21"/>
        <v>1122.672</v>
      </c>
      <c r="L100" s="36">
        <f t="shared" si="22"/>
        <v>7622.604</v>
      </c>
      <c r="M100" s="36">
        <f t="shared" si="22"/>
        <v>209769.87600000002</v>
      </c>
      <c r="N100" s="36">
        <f t="shared" si="22"/>
        <v>382762.936</v>
      </c>
      <c r="O100" s="36">
        <f>+O9+O11+O23+O29+O37+O39+O41+O43+O45+O47+O49+O51+O53+O59+O72+O84+O86+O88+O90+O92+O94+O96+O98</f>
        <v>94037.577</v>
      </c>
      <c r="P100" s="8">
        <f t="shared" si="17"/>
        <v>765789.6630000001</v>
      </c>
    </row>
    <row r="101" spans="1:16" ht="18.75">
      <c r="A101" s="47" t="s">
        <v>0</v>
      </c>
      <c r="B101" s="471" t="s">
        <v>176</v>
      </c>
      <c r="C101" s="57" t="s">
        <v>16</v>
      </c>
      <c r="D101" s="1"/>
      <c r="E101" s="1"/>
      <c r="F101" s="1"/>
      <c r="G101" s="1"/>
      <c r="H101" s="1"/>
      <c r="I101" s="1"/>
      <c r="J101" s="1"/>
      <c r="K101" s="1"/>
      <c r="L101" s="5"/>
      <c r="M101" s="5"/>
      <c r="N101" s="5"/>
      <c r="O101" s="5"/>
      <c r="P101" s="7">
        <f t="shared" si="17"/>
        <v>0</v>
      </c>
    </row>
    <row r="102" spans="1:16" ht="18.75">
      <c r="A102" s="47" t="s">
        <v>0</v>
      </c>
      <c r="B102" s="472"/>
      <c r="C102" s="50" t="s">
        <v>18</v>
      </c>
      <c r="D102" s="2"/>
      <c r="E102" s="2"/>
      <c r="F102" s="2"/>
      <c r="G102" s="2"/>
      <c r="H102" s="2"/>
      <c r="I102" s="2"/>
      <c r="J102" s="2"/>
      <c r="K102" s="2"/>
      <c r="L102" s="36"/>
      <c r="M102" s="36"/>
      <c r="N102" s="36"/>
      <c r="O102" s="36"/>
      <c r="P102" s="8">
        <f t="shared" si="17"/>
        <v>0</v>
      </c>
    </row>
    <row r="103" spans="1:16" ht="18.75">
      <c r="A103" s="47" t="s">
        <v>66</v>
      </c>
      <c r="B103" s="471" t="s">
        <v>177</v>
      </c>
      <c r="C103" s="57" t="s">
        <v>16</v>
      </c>
      <c r="D103" s="1">
        <v>7.5216</v>
      </c>
      <c r="E103" s="1"/>
      <c r="F103" s="1"/>
      <c r="G103" s="1"/>
      <c r="H103" s="1"/>
      <c r="I103" s="1"/>
      <c r="J103" s="1">
        <v>72.8835</v>
      </c>
      <c r="K103" s="5">
        <v>47.2985</v>
      </c>
      <c r="L103" s="5">
        <v>0.3013</v>
      </c>
      <c r="M103" s="5">
        <v>4.063</v>
      </c>
      <c r="N103" s="5">
        <v>20.7646</v>
      </c>
      <c r="O103" s="5">
        <v>27.0278</v>
      </c>
      <c r="P103" s="7">
        <f t="shared" si="17"/>
        <v>179.8603</v>
      </c>
    </row>
    <row r="104" spans="1:16" ht="18.75">
      <c r="A104" s="47" t="s">
        <v>0</v>
      </c>
      <c r="B104" s="472"/>
      <c r="C104" s="50" t="s">
        <v>18</v>
      </c>
      <c r="D104" s="2">
        <v>4025.173</v>
      </c>
      <c r="E104" s="2"/>
      <c r="F104" s="2"/>
      <c r="G104" s="2"/>
      <c r="H104" s="2"/>
      <c r="I104" s="2"/>
      <c r="J104" s="2">
        <v>31434.35</v>
      </c>
      <c r="K104" s="36">
        <v>19490.363</v>
      </c>
      <c r="L104" s="36">
        <v>128.434</v>
      </c>
      <c r="M104" s="36">
        <v>2680.445</v>
      </c>
      <c r="N104" s="36">
        <v>10911.938</v>
      </c>
      <c r="O104" s="36">
        <v>13388.342</v>
      </c>
      <c r="P104" s="8">
        <f t="shared" si="17"/>
        <v>82059.045</v>
      </c>
    </row>
    <row r="105" spans="1:16" ht="18.75">
      <c r="A105" s="47" t="s">
        <v>0</v>
      </c>
      <c r="B105" s="471" t="s">
        <v>189</v>
      </c>
      <c r="C105" s="57" t="s">
        <v>16</v>
      </c>
      <c r="D105" s="1">
        <v>1.5905</v>
      </c>
      <c r="E105" s="1"/>
      <c r="F105" s="1"/>
      <c r="G105" s="1"/>
      <c r="H105" s="1"/>
      <c r="I105" s="1"/>
      <c r="J105" s="1">
        <v>0.005</v>
      </c>
      <c r="K105" s="1"/>
      <c r="L105" s="5"/>
      <c r="M105" s="5">
        <v>0.0162</v>
      </c>
      <c r="N105" s="5">
        <v>0.18</v>
      </c>
      <c r="O105" s="5">
        <v>3.9143</v>
      </c>
      <c r="P105" s="7">
        <f aca="true" t="shared" si="23" ref="P105:P136">SUM(D105:O105)</f>
        <v>5.7059999999999995</v>
      </c>
    </row>
    <row r="106" spans="1:16" ht="18.75">
      <c r="A106" s="52"/>
      <c r="B106" s="472"/>
      <c r="C106" s="50" t="s">
        <v>18</v>
      </c>
      <c r="D106" s="2">
        <v>675.897</v>
      </c>
      <c r="E106" s="2"/>
      <c r="F106" s="2"/>
      <c r="G106" s="2"/>
      <c r="H106" s="2"/>
      <c r="I106" s="2"/>
      <c r="J106" s="2">
        <v>2.835</v>
      </c>
      <c r="K106" s="2"/>
      <c r="L106" s="36"/>
      <c r="M106" s="36">
        <v>9.54</v>
      </c>
      <c r="N106" s="36">
        <v>85.112</v>
      </c>
      <c r="O106" s="36">
        <v>1818.73</v>
      </c>
      <c r="P106" s="8">
        <f t="shared" si="23"/>
        <v>2592.114</v>
      </c>
    </row>
    <row r="107" spans="1:16" ht="18.75">
      <c r="A107" s="47" t="s">
        <v>67</v>
      </c>
      <c r="B107" s="471" t="s">
        <v>190</v>
      </c>
      <c r="C107" s="57" t="s">
        <v>16</v>
      </c>
      <c r="D107" s="1">
        <v>0.004</v>
      </c>
      <c r="E107" s="1"/>
      <c r="F107" s="1"/>
      <c r="G107" s="1"/>
      <c r="H107" s="1"/>
      <c r="I107" s="1"/>
      <c r="J107" s="1"/>
      <c r="K107" s="1"/>
      <c r="L107" s="5"/>
      <c r="M107" s="5"/>
      <c r="N107" s="5"/>
      <c r="O107" s="5">
        <v>0.003</v>
      </c>
      <c r="P107" s="7">
        <f t="shared" si="23"/>
        <v>0.007</v>
      </c>
    </row>
    <row r="108" spans="1:16" ht="18.75">
      <c r="A108" s="52"/>
      <c r="B108" s="472"/>
      <c r="C108" s="50" t="s">
        <v>18</v>
      </c>
      <c r="D108" s="2">
        <v>6.3</v>
      </c>
      <c r="E108" s="2"/>
      <c r="F108" s="2"/>
      <c r="G108" s="2"/>
      <c r="H108" s="2"/>
      <c r="I108" s="2"/>
      <c r="J108" s="2"/>
      <c r="K108" s="2"/>
      <c r="L108" s="36"/>
      <c r="M108" s="36"/>
      <c r="N108" s="36"/>
      <c r="O108" s="36">
        <v>9.03</v>
      </c>
      <c r="P108" s="8">
        <f t="shared" si="23"/>
        <v>15.329999999999998</v>
      </c>
    </row>
    <row r="109" spans="1:16" ht="18.75">
      <c r="A109" s="52"/>
      <c r="B109" s="471" t="s">
        <v>180</v>
      </c>
      <c r="C109" s="57" t="s">
        <v>16</v>
      </c>
      <c r="D109" s="1">
        <v>0.026</v>
      </c>
      <c r="E109" s="1"/>
      <c r="F109" s="1"/>
      <c r="G109" s="1"/>
      <c r="H109" s="1"/>
      <c r="I109" s="1"/>
      <c r="J109" s="1">
        <v>0.775</v>
      </c>
      <c r="K109" s="5">
        <v>2.915</v>
      </c>
      <c r="L109" s="5"/>
      <c r="M109" s="5">
        <v>0.002</v>
      </c>
      <c r="N109" s="5">
        <v>0.003</v>
      </c>
      <c r="O109" s="5">
        <v>0.003</v>
      </c>
      <c r="P109" s="7">
        <f t="shared" si="23"/>
        <v>3.724</v>
      </c>
    </row>
    <row r="110" spans="1:16" ht="18.75">
      <c r="A110" s="52"/>
      <c r="B110" s="472"/>
      <c r="C110" s="50" t="s">
        <v>18</v>
      </c>
      <c r="D110" s="2">
        <v>16.905</v>
      </c>
      <c r="E110" s="2"/>
      <c r="F110" s="2"/>
      <c r="G110" s="2"/>
      <c r="H110" s="2"/>
      <c r="I110" s="2"/>
      <c r="J110" s="2">
        <v>243.81</v>
      </c>
      <c r="K110" s="36">
        <v>838.845</v>
      </c>
      <c r="L110" s="36"/>
      <c r="M110" s="36">
        <v>0.84</v>
      </c>
      <c r="N110" s="36">
        <v>1.785</v>
      </c>
      <c r="O110" s="36">
        <v>19.53</v>
      </c>
      <c r="P110" s="8">
        <f t="shared" si="23"/>
        <v>1121.715</v>
      </c>
    </row>
    <row r="111" spans="1:16" ht="18.75">
      <c r="A111" s="47" t="s">
        <v>68</v>
      </c>
      <c r="B111" s="471" t="s">
        <v>191</v>
      </c>
      <c r="C111" s="57" t="s">
        <v>16</v>
      </c>
      <c r="D111" s="1"/>
      <c r="E111" s="1"/>
      <c r="F111" s="1"/>
      <c r="G111" s="1"/>
      <c r="H111" s="1"/>
      <c r="I111" s="1"/>
      <c r="J111" s="1"/>
      <c r="K111" s="1"/>
      <c r="L111" s="5"/>
      <c r="M111" s="5"/>
      <c r="N111" s="5"/>
      <c r="O111" s="5"/>
      <c r="P111" s="7">
        <f t="shared" si="23"/>
        <v>0</v>
      </c>
    </row>
    <row r="112" spans="1:16" ht="18.75">
      <c r="A112" s="52"/>
      <c r="B112" s="472"/>
      <c r="C112" s="50" t="s">
        <v>18</v>
      </c>
      <c r="D112" s="2"/>
      <c r="E112" s="2"/>
      <c r="F112" s="2"/>
      <c r="G112" s="2"/>
      <c r="H112" s="2"/>
      <c r="I112" s="2"/>
      <c r="J112" s="2"/>
      <c r="K112" s="2"/>
      <c r="L112" s="36"/>
      <c r="M112" s="36"/>
      <c r="N112" s="36"/>
      <c r="O112" s="36"/>
      <c r="P112" s="8">
        <f t="shared" si="23"/>
        <v>0</v>
      </c>
    </row>
    <row r="113" spans="1:16" ht="18.75">
      <c r="A113" s="52"/>
      <c r="B113" s="471" t="s">
        <v>192</v>
      </c>
      <c r="C113" s="57" t="s">
        <v>16</v>
      </c>
      <c r="D113" s="1">
        <v>0.0505</v>
      </c>
      <c r="E113" s="1"/>
      <c r="F113" s="1"/>
      <c r="G113" s="1"/>
      <c r="H113" s="1"/>
      <c r="I113" s="1"/>
      <c r="J113" s="1"/>
      <c r="K113" s="1"/>
      <c r="L113" s="5">
        <v>0.001</v>
      </c>
      <c r="M113" s="5">
        <v>0.0065</v>
      </c>
      <c r="N113" s="5"/>
      <c r="O113" s="5">
        <v>0.007</v>
      </c>
      <c r="P113" s="7">
        <f t="shared" si="23"/>
        <v>0.065</v>
      </c>
    </row>
    <row r="114" spans="1:16" ht="18.75">
      <c r="A114" s="52"/>
      <c r="B114" s="472"/>
      <c r="C114" s="50" t="s">
        <v>18</v>
      </c>
      <c r="D114" s="2">
        <v>46.78</v>
      </c>
      <c r="E114" s="2"/>
      <c r="F114" s="2"/>
      <c r="G114" s="2"/>
      <c r="H114" s="2"/>
      <c r="I114" s="2"/>
      <c r="J114" s="2"/>
      <c r="K114" s="2"/>
      <c r="L114" s="36">
        <v>1.05</v>
      </c>
      <c r="M114" s="36">
        <v>5.355</v>
      </c>
      <c r="N114" s="36"/>
      <c r="O114" s="36">
        <v>14.7</v>
      </c>
      <c r="P114" s="8">
        <f t="shared" si="23"/>
        <v>67.885</v>
      </c>
    </row>
    <row r="115" spans="1:16" ht="18.75">
      <c r="A115" s="47" t="s">
        <v>70</v>
      </c>
      <c r="B115" s="471" t="s">
        <v>183</v>
      </c>
      <c r="C115" s="57" t="s">
        <v>16</v>
      </c>
      <c r="D115" s="1"/>
      <c r="E115" s="1"/>
      <c r="F115" s="1"/>
      <c r="G115" s="1"/>
      <c r="H115" s="1"/>
      <c r="I115" s="1"/>
      <c r="J115" s="1"/>
      <c r="K115" s="1"/>
      <c r="L115" s="5"/>
      <c r="M115" s="5"/>
      <c r="N115" s="5"/>
      <c r="O115" s="5"/>
      <c r="P115" s="7">
        <f t="shared" si="23"/>
        <v>0</v>
      </c>
    </row>
    <row r="116" spans="1:16" ht="18.75">
      <c r="A116" s="52"/>
      <c r="B116" s="472"/>
      <c r="C116" s="50" t="s">
        <v>18</v>
      </c>
      <c r="D116" s="2"/>
      <c r="E116" s="2"/>
      <c r="F116" s="2"/>
      <c r="G116" s="2"/>
      <c r="H116" s="2"/>
      <c r="I116" s="2"/>
      <c r="J116" s="2"/>
      <c r="K116" s="2"/>
      <c r="L116" s="36"/>
      <c r="M116" s="36"/>
      <c r="N116" s="36"/>
      <c r="O116" s="36"/>
      <c r="P116" s="8">
        <f t="shared" si="23"/>
        <v>0</v>
      </c>
    </row>
    <row r="117" spans="1:16" ht="18.75">
      <c r="A117" s="52"/>
      <c r="B117" s="471" t="s">
        <v>72</v>
      </c>
      <c r="C117" s="57" t="s">
        <v>16</v>
      </c>
      <c r="D117" s="1">
        <v>1.0866</v>
      </c>
      <c r="E117" s="1"/>
      <c r="F117" s="1"/>
      <c r="G117" s="1"/>
      <c r="H117" s="1"/>
      <c r="I117" s="1"/>
      <c r="J117" s="1"/>
      <c r="K117" s="1"/>
      <c r="L117" s="5"/>
      <c r="M117" s="5">
        <v>0.0025</v>
      </c>
      <c r="N117" s="5">
        <v>0.0825</v>
      </c>
      <c r="O117" s="5">
        <v>0.031</v>
      </c>
      <c r="P117" s="7">
        <f t="shared" si="23"/>
        <v>1.2026</v>
      </c>
    </row>
    <row r="118" spans="1:16" ht="18.75">
      <c r="A118" s="52"/>
      <c r="B118" s="472"/>
      <c r="C118" s="50" t="s">
        <v>18</v>
      </c>
      <c r="D118" s="2">
        <v>449.884</v>
      </c>
      <c r="E118" s="2"/>
      <c r="F118" s="2"/>
      <c r="G118" s="2"/>
      <c r="H118" s="2"/>
      <c r="I118" s="2"/>
      <c r="J118" s="2"/>
      <c r="K118" s="2"/>
      <c r="L118" s="36"/>
      <c r="M118" s="36">
        <v>3.57</v>
      </c>
      <c r="N118" s="36">
        <v>31.469</v>
      </c>
      <c r="O118" s="36">
        <v>11.991</v>
      </c>
      <c r="P118" s="8">
        <f t="shared" si="23"/>
        <v>496.914</v>
      </c>
    </row>
    <row r="119" spans="1:16" ht="18.75">
      <c r="A119" s="47" t="s">
        <v>23</v>
      </c>
      <c r="B119" s="471" t="s">
        <v>184</v>
      </c>
      <c r="C119" s="57" t="s">
        <v>16</v>
      </c>
      <c r="D119" s="1">
        <v>1.0435</v>
      </c>
      <c r="E119" s="1"/>
      <c r="F119" s="1"/>
      <c r="G119" s="1"/>
      <c r="H119" s="1"/>
      <c r="I119" s="1"/>
      <c r="J119" s="1">
        <v>96.3122</v>
      </c>
      <c r="K119" s="5">
        <v>76.0502</v>
      </c>
      <c r="L119" s="5"/>
      <c r="M119" s="5">
        <v>0.0157</v>
      </c>
      <c r="N119" s="5">
        <v>0.1214</v>
      </c>
      <c r="O119" s="5">
        <v>0.4489</v>
      </c>
      <c r="P119" s="7">
        <f t="shared" si="23"/>
        <v>173.99190000000002</v>
      </c>
    </row>
    <row r="120" spans="1:16" ht="18.75">
      <c r="A120" s="52"/>
      <c r="B120" s="472"/>
      <c r="C120" s="50" t="s">
        <v>18</v>
      </c>
      <c r="D120" s="2">
        <v>531.232</v>
      </c>
      <c r="E120" s="2"/>
      <c r="F120" s="2"/>
      <c r="G120" s="2"/>
      <c r="H120" s="2"/>
      <c r="I120" s="2"/>
      <c r="J120" s="2">
        <v>19572.258</v>
      </c>
      <c r="K120" s="36">
        <v>14056.144</v>
      </c>
      <c r="L120" s="36"/>
      <c r="M120" s="36">
        <v>5.497</v>
      </c>
      <c r="N120" s="36">
        <v>48.049</v>
      </c>
      <c r="O120" s="36">
        <v>195.629</v>
      </c>
      <c r="P120" s="8">
        <f t="shared" si="23"/>
        <v>34408.80900000001</v>
      </c>
    </row>
    <row r="121" spans="1:16" ht="18.75">
      <c r="A121" s="52"/>
      <c r="B121" s="49" t="s">
        <v>20</v>
      </c>
      <c r="C121" s="57" t="s">
        <v>16</v>
      </c>
      <c r="D121" s="1"/>
      <c r="E121" s="1"/>
      <c r="F121" s="1"/>
      <c r="G121" s="1"/>
      <c r="H121" s="1"/>
      <c r="I121" s="1"/>
      <c r="J121" s="1"/>
      <c r="K121" s="1"/>
      <c r="L121" s="5"/>
      <c r="M121" s="5">
        <v>0.11</v>
      </c>
      <c r="N121" s="5">
        <v>0.012</v>
      </c>
      <c r="O121" s="5"/>
      <c r="P121" s="7">
        <f t="shared" si="23"/>
        <v>0.122</v>
      </c>
    </row>
    <row r="122" spans="1:16" ht="18.75">
      <c r="A122" s="52"/>
      <c r="B122" s="50" t="s">
        <v>73</v>
      </c>
      <c r="C122" s="50" t="s">
        <v>18</v>
      </c>
      <c r="D122" s="2"/>
      <c r="E122" s="2"/>
      <c r="F122" s="2"/>
      <c r="G122" s="2"/>
      <c r="H122" s="2"/>
      <c r="I122" s="2"/>
      <c r="J122" s="2"/>
      <c r="K122" s="2"/>
      <c r="L122" s="36"/>
      <c r="M122" s="36">
        <v>10.773</v>
      </c>
      <c r="N122" s="36">
        <v>1.89</v>
      </c>
      <c r="O122" s="36"/>
      <c r="P122" s="8">
        <f t="shared" si="23"/>
        <v>12.663</v>
      </c>
    </row>
    <row r="123" spans="1:16" ht="18.75">
      <c r="A123" s="52"/>
      <c r="B123" s="469" t="s">
        <v>157</v>
      </c>
      <c r="C123" s="57" t="s">
        <v>16</v>
      </c>
      <c r="D123" s="1">
        <f>+D101+D103+D105+D107+D109+D111+D113+D115+D117+D119+D121</f>
        <v>11.3227</v>
      </c>
      <c r="E123" s="1">
        <f aca="true" t="shared" si="24" ref="E123:G124">+E101+E103+E105+E107+E109+E111+E113+E115+E117+E119+E121</f>
        <v>0</v>
      </c>
      <c r="F123" s="1">
        <f>+F101+F103+F105+F107+F109+F111+F113+F115+F117+F119+F121</f>
        <v>0</v>
      </c>
      <c r="G123" s="1">
        <f t="shared" si="24"/>
        <v>0</v>
      </c>
      <c r="H123" s="1">
        <f aca="true" t="shared" si="25" ref="H123:O124">+H101+H103+H105+H107+H109+H111+H113+H115+H117+H119+H121</f>
        <v>0</v>
      </c>
      <c r="I123" s="1">
        <f t="shared" si="25"/>
        <v>0</v>
      </c>
      <c r="J123" s="1">
        <f>+J101+J103+J105+J107+J109+J111+J113+J115+J117+J119+J121</f>
        <v>169.97570000000002</v>
      </c>
      <c r="K123" s="1">
        <f t="shared" si="25"/>
        <v>126.2637</v>
      </c>
      <c r="L123" s="80">
        <f t="shared" si="25"/>
        <v>0.3023</v>
      </c>
      <c r="M123" s="80">
        <f t="shared" si="25"/>
        <v>4.2159</v>
      </c>
      <c r="N123" s="80">
        <f t="shared" si="25"/>
        <v>21.163500000000003</v>
      </c>
      <c r="O123" s="5">
        <f t="shared" si="25"/>
        <v>31.435</v>
      </c>
      <c r="P123" s="7">
        <f t="shared" si="23"/>
        <v>364.67879999999997</v>
      </c>
    </row>
    <row r="124" spans="1:16" ht="18.75">
      <c r="A124" s="51"/>
      <c r="B124" s="470"/>
      <c r="C124" s="50" t="s">
        <v>18</v>
      </c>
      <c r="D124" s="2">
        <f>+D102+D104+D106+D108+D110+D112+D114+D116+D118+D120+D122</f>
        <v>5752.170999999999</v>
      </c>
      <c r="E124" s="2">
        <f t="shared" si="24"/>
        <v>0</v>
      </c>
      <c r="F124" s="2">
        <f>+F102+F104+F106+F108+F110+F112+F114+F116+F118+F120+F122</f>
        <v>0</v>
      </c>
      <c r="G124" s="2">
        <f t="shared" si="24"/>
        <v>0</v>
      </c>
      <c r="H124" s="2">
        <f t="shared" si="25"/>
        <v>0</v>
      </c>
      <c r="I124" s="2">
        <f t="shared" si="25"/>
        <v>0</v>
      </c>
      <c r="J124" s="2">
        <f>+J102+J104+J106+J108+J110+J112+J114+J116+J118+J120+J122</f>
        <v>51253.253</v>
      </c>
      <c r="K124" s="2">
        <f t="shared" si="25"/>
        <v>34385.352</v>
      </c>
      <c r="L124" s="36">
        <f t="shared" si="25"/>
        <v>129.484</v>
      </c>
      <c r="M124" s="36">
        <f t="shared" si="25"/>
        <v>2716.0200000000004</v>
      </c>
      <c r="N124" s="36">
        <f t="shared" si="25"/>
        <v>11080.242999999999</v>
      </c>
      <c r="O124" s="36">
        <f t="shared" si="25"/>
        <v>15457.952000000003</v>
      </c>
      <c r="P124" s="8">
        <f t="shared" si="23"/>
        <v>120774.475</v>
      </c>
    </row>
    <row r="125" spans="1:16" ht="18.75">
      <c r="A125" s="47" t="s">
        <v>0</v>
      </c>
      <c r="B125" s="471" t="s">
        <v>74</v>
      </c>
      <c r="C125" s="57" t="s">
        <v>16</v>
      </c>
      <c r="D125" s="1"/>
      <c r="E125" s="1"/>
      <c r="F125" s="1"/>
      <c r="G125" s="1"/>
      <c r="H125" s="1"/>
      <c r="I125" s="1"/>
      <c r="J125" s="1"/>
      <c r="K125" s="1"/>
      <c r="L125" s="5"/>
      <c r="M125" s="5"/>
      <c r="N125" s="5"/>
      <c r="O125" s="5"/>
      <c r="P125" s="7">
        <f t="shared" si="23"/>
        <v>0</v>
      </c>
    </row>
    <row r="126" spans="1:16" ht="18.75">
      <c r="A126" s="47" t="s">
        <v>0</v>
      </c>
      <c r="B126" s="472"/>
      <c r="C126" s="50" t="s">
        <v>18</v>
      </c>
      <c r="D126" s="2"/>
      <c r="E126" s="2"/>
      <c r="F126" s="2"/>
      <c r="G126" s="2"/>
      <c r="H126" s="2"/>
      <c r="I126" s="2"/>
      <c r="J126" s="2"/>
      <c r="K126" s="2"/>
      <c r="L126" s="36"/>
      <c r="M126" s="36"/>
      <c r="N126" s="36"/>
      <c r="O126" s="36"/>
      <c r="P126" s="8">
        <f t="shared" si="23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1">
        <v>1.997</v>
      </c>
      <c r="E127" s="1"/>
      <c r="F127" s="1"/>
      <c r="G127" s="1"/>
      <c r="H127" s="1"/>
      <c r="I127" s="1"/>
      <c r="J127" s="1"/>
      <c r="K127" s="1"/>
      <c r="L127" s="5"/>
      <c r="M127" s="5"/>
      <c r="N127" s="5"/>
      <c r="O127" s="5"/>
      <c r="P127" s="7">
        <f t="shared" si="23"/>
        <v>1.997</v>
      </c>
    </row>
    <row r="128" spans="1:16" ht="18.75">
      <c r="A128" s="52"/>
      <c r="B128" s="472"/>
      <c r="C128" s="50" t="s">
        <v>18</v>
      </c>
      <c r="D128" s="2">
        <v>301.771</v>
      </c>
      <c r="E128" s="2"/>
      <c r="F128" s="2"/>
      <c r="G128" s="2"/>
      <c r="H128" s="2"/>
      <c r="I128" s="2"/>
      <c r="J128" s="2"/>
      <c r="K128" s="2"/>
      <c r="L128" s="36"/>
      <c r="M128" s="36"/>
      <c r="N128" s="36"/>
      <c r="O128" s="36"/>
      <c r="P128" s="8">
        <f t="shared" si="23"/>
        <v>301.771</v>
      </c>
    </row>
    <row r="129" spans="1:16" ht="18.75">
      <c r="A129" s="47" t="s">
        <v>77</v>
      </c>
      <c r="B129" s="49" t="s">
        <v>20</v>
      </c>
      <c r="C129" s="49" t="s">
        <v>16</v>
      </c>
      <c r="D129" s="3">
        <v>15.3015</v>
      </c>
      <c r="E129" s="3"/>
      <c r="F129" s="3"/>
      <c r="G129" s="3"/>
      <c r="H129" s="3"/>
      <c r="I129" s="3"/>
      <c r="J129" s="3"/>
      <c r="K129" s="3"/>
      <c r="L129" s="4"/>
      <c r="M129" s="4"/>
      <c r="N129" s="4"/>
      <c r="O129" s="4"/>
      <c r="P129" s="12">
        <f t="shared" si="23"/>
        <v>15.3015</v>
      </c>
    </row>
    <row r="130" spans="1:16" ht="18.75">
      <c r="A130" s="52"/>
      <c r="B130" s="49" t="s">
        <v>78</v>
      </c>
      <c r="C130" s="57" t="s">
        <v>79</v>
      </c>
      <c r="D130" s="1"/>
      <c r="E130" s="1"/>
      <c r="F130" s="1"/>
      <c r="G130" s="1"/>
      <c r="H130" s="1"/>
      <c r="I130" s="1"/>
      <c r="J130" s="1"/>
      <c r="K130" s="1"/>
      <c r="L130" s="5"/>
      <c r="M130" s="5"/>
      <c r="N130" s="5"/>
      <c r="O130" s="5"/>
      <c r="P130" s="7">
        <f t="shared" si="23"/>
        <v>0</v>
      </c>
    </row>
    <row r="131" spans="1:16" ht="18.75">
      <c r="A131" s="47" t="s">
        <v>23</v>
      </c>
      <c r="B131" s="2"/>
      <c r="C131" s="50" t="s">
        <v>18</v>
      </c>
      <c r="D131" s="2">
        <v>7045.521</v>
      </c>
      <c r="E131" s="2"/>
      <c r="F131" s="17"/>
      <c r="G131" s="2"/>
      <c r="H131" s="17"/>
      <c r="I131" s="2"/>
      <c r="J131" s="2"/>
      <c r="K131" s="2"/>
      <c r="L131" s="36"/>
      <c r="M131" s="36"/>
      <c r="N131" s="36"/>
      <c r="O131" s="36"/>
      <c r="P131" s="8">
        <f t="shared" si="23"/>
        <v>7045.521</v>
      </c>
    </row>
    <row r="132" spans="1:16" ht="18.75">
      <c r="A132" s="52"/>
      <c r="B132" s="58" t="s">
        <v>0</v>
      </c>
      <c r="C132" s="49" t="s">
        <v>16</v>
      </c>
      <c r="D132" s="3">
        <f>+D125+D127+D129</f>
        <v>17.2985</v>
      </c>
      <c r="E132" s="3">
        <f aca="true" t="shared" si="26" ref="E132:O132">+E125+E127+E129</f>
        <v>0</v>
      </c>
      <c r="F132" s="3">
        <f>F125+F127+F129</f>
        <v>0</v>
      </c>
      <c r="G132" s="3">
        <f t="shared" si="26"/>
        <v>0</v>
      </c>
      <c r="H132" s="3">
        <f t="shared" si="26"/>
        <v>0</v>
      </c>
      <c r="I132" s="3">
        <f t="shared" si="26"/>
        <v>0</v>
      </c>
      <c r="J132" s="3">
        <f>J125+J127+J129</f>
        <v>0</v>
      </c>
      <c r="K132" s="3">
        <f t="shared" si="26"/>
        <v>0</v>
      </c>
      <c r="L132" s="4">
        <f t="shared" si="26"/>
        <v>0</v>
      </c>
      <c r="M132" s="4">
        <f t="shared" si="26"/>
        <v>0</v>
      </c>
      <c r="N132" s="4">
        <f t="shared" si="26"/>
        <v>0</v>
      </c>
      <c r="O132" s="4">
        <f t="shared" si="26"/>
        <v>0</v>
      </c>
      <c r="P132" s="12">
        <f t="shared" si="23"/>
        <v>17.2985</v>
      </c>
    </row>
    <row r="133" spans="1:16" ht="18.75">
      <c r="A133" s="52"/>
      <c r="B133" s="59" t="s">
        <v>185</v>
      </c>
      <c r="C133" s="57" t="s">
        <v>79</v>
      </c>
      <c r="D133" s="1">
        <f>D130</f>
        <v>0</v>
      </c>
      <c r="E133" s="1">
        <f aca="true" t="shared" si="27" ref="E133:O133">E130</f>
        <v>0</v>
      </c>
      <c r="F133" s="1">
        <f t="shared" si="27"/>
        <v>0</v>
      </c>
      <c r="G133" s="1">
        <f t="shared" si="27"/>
        <v>0</v>
      </c>
      <c r="H133" s="1">
        <f t="shared" si="27"/>
        <v>0</v>
      </c>
      <c r="I133" s="1">
        <f t="shared" si="27"/>
        <v>0</v>
      </c>
      <c r="J133" s="1">
        <f t="shared" si="27"/>
        <v>0</v>
      </c>
      <c r="K133" s="1">
        <f t="shared" si="27"/>
        <v>0</v>
      </c>
      <c r="L133" s="5">
        <f t="shared" si="27"/>
        <v>0</v>
      </c>
      <c r="M133" s="5">
        <f t="shared" si="27"/>
        <v>0</v>
      </c>
      <c r="N133" s="5">
        <f t="shared" si="27"/>
        <v>0</v>
      </c>
      <c r="O133" s="5">
        <f t="shared" si="27"/>
        <v>0</v>
      </c>
      <c r="P133" s="7">
        <f t="shared" si="23"/>
        <v>0</v>
      </c>
    </row>
    <row r="134" spans="1:16" ht="18.75">
      <c r="A134" s="51"/>
      <c r="B134" s="2"/>
      <c r="C134" s="50" t="s">
        <v>18</v>
      </c>
      <c r="D134" s="2">
        <f>+D126+D128+D131</f>
        <v>7347.2919999999995</v>
      </c>
      <c r="E134" s="2">
        <f aca="true" t="shared" si="28" ref="E134:O134">+E126+E128+E131</f>
        <v>0</v>
      </c>
      <c r="F134" s="2">
        <f t="shared" si="28"/>
        <v>0</v>
      </c>
      <c r="G134" s="2">
        <f t="shared" si="28"/>
        <v>0</v>
      </c>
      <c r="H134" s="2">
        <f t="shared" si="28"/>
        <v>0</v>
      </c>
      <c r="I134" s="2">
        <f t="shared" si="28"/>
        <v>0</v>
      </c>
      <c r="J134" s="2">
        <f>J126+J128+J131</f>
        <v>0</v>
      </c>
      <c r="K134" s="2">
        <f t="shared" si="28"/>
        <v>0</v>
      </c>
      <c r="L134" s="36">
        <f t="shared" si="28"/>
        <v>0</v>
      </c>
      <c r="M134" s="36">
        <f t="shared" si="28"/>
        <v>0</v>
      </c>
      <c r="N134" s="36">
        <f t="shared" si="28"/>
        <v>0</v>
      </c>
      <c r="O134" s="36">
        <f t="shared" si="28"/>
        <v>0</v>
      </c>
      <c r="P134" s="8">
        <f t="shared" si="23"/>
        <v>7347.2919999999995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>D132+D123+D99</f>
        <v>234.76669999999996</v>
      </c>
      <c r="E135" s="220">
        <f aca="true" t="shared" si="29" ref="E135:O135">E132+E123+E99</f>
        <v>0</v>
      </c>
      <c r="F135" s="220">
        <f t="shared" si="29"/>
        <v>0</v>
      </c>
      <c r="G135" s="220">
        <f t="shared" si="29"/>
        <v>0</v>
      </c>
      <c r="H135" s="220">
        <f t="shared" si="29"/>
        <v>0</v>
      </c>
      <c r="I135" s="220">
        <f t="shared" si="29"/>
        <v>0</v>
      </c>
      <c r="J135" s="220">
        <f t="shared" si="29"/>
        <v>185.8761</v>
      </c>
      <c r="K135" s="220">
        <f t="shared" si="29"/>
        <v>127.8839</v>
      </c>
      <c r="L135" s="220">
        <f t="shared" si="29"/>
        <v>20.322400000000002</v>
      </c>
      <c r="M135" s="220">
        <f t="shared" si="29"/>
        <v>541.7839000000001</v>
      </c>
      <c r="N135" s="220">
        <f t="shared" si="29"/>
        <v>897.2992999999999</v>
      </c>
      <c r="O135" s="220">
        <f t="shared" si="29"/>
        <v>198.12638</v>
      </c>
      <c r="P135" s="221">
        <f t="shared" si="23"/>
        <v>2206.05868</v>
      </c>
    </row>
    <row r="136" spans="1:16" s="222" customFormat="1" ht="18.75">
      <c r="A136" s="217"/>
      <c r="B136" s="223" t="s">
        <v>153</v>
      </c>
      <c r="C136" s="224" t="s">
        <v>79</v>
      </c>
      <c r="D136" s="225">
        <f>D133</f>
        <v>0</v>
      </c>
      <c r="E136" s="225">
        <f aca="true" t="shared" si="30" ref="E136:O136">E133</f>
        <v>0</v>
      </c>
      <c r="F136" s="225">
        <f t="shared" si="30"/>
        <v>0</v>
      </c>
      <c r="G136" s="225">
        <f t="shared" si="30"/>
        <v>0</v>
      </c>
      <c r="H136" s="225">
        <f t="shared" si="30"/>
        <v>0</v>
      </c>
      <c r="I136" s="225">
        <f t="shared" si="30"/>
        <v>0</v>
      </c>
      <c r="J136" s="225">
        <f t="shared" si="30"/>
        <v>0</v>
      </c>
      <c r="K136" s="225">
        <f t="shared" si="30"/>
        <v>0</v>
      </c>
      <c r="L136" s="225">
        <f t="shared" si="30"/>
        <v>0</v>
      </c>
      <c r="M136" s="225">
        <f t="shared" si="30"/>
        <v>0</v>
      </c>
      <c r="N136" s="225">
        <f t="shared" si="30"/>
        <v>0</v>
      </c>
      <c r="O136" s="225">
        <f t="shared" si="30"/>
        <v>0</v>
      </c>
      <c r="P136" s="226">
        <f t="shared" si="23"/>
        <v>0</v>
      </c>
    </row>
    <row r="137" spans="1:16" s="222" customFormat="1" ht="19.5" thickBot="1">
      <c r="A137" s="227"/>
      <c r="B137" s="228"/>
      <c r="C137" s="229" t="s">
        <v>18</v>
      </c>
      <c r="D137" s="230">
        <f>D134+D124+D100</f>
        <v>82558.377</v>
      </c>
      <c r="E137" s="230">
        <f aca="true" t="shared" si="31" ref="E137:O137">E134+E124+E100</f>
        <v>0</v>
      </c>
      <c r="F137" s="230">
        <f t="shared" si="31"/>
        <v>0</v>
      </c>
      <c r="G137" s="230">
        <f t="shared" si="31"/>
        <v>0</v>
      </c>
      <c r="H137" s="230">
        <f t="shared" si="31"/>
        <v>0</v>
      </c>
      <c r="I137" s="230">
        <f t="shared" si="31"/>
        <v>0</v>
      </c>
      <c r="J137" s="230">
        <f t="shared" si="31"/>
        <v>52268.337</v>
      </c>
      <c r="K137" s="230">
        <f t="shared" si="31"/>
        <v>35508.024</v>
      </c>
      <c r="L137" s="230">
        <f t="shared" si="31"/>
        <v>7752.088000000001</v>
      </c>
      <c r="M137" s="230">
        <f t="shared" si="31"/>
        <v>212485.896</v>
      </c>
      <c r="N137" s="230">
        <f t="shared" si="31"/>
        <v>393843.179</v>
      </c>
      <c r="O137" s="230">
        <f t="shared" si="31"/>
        <v>109495.52900000001</v>
      </c>
      <c r="P137" s="231">
        <f>SUM(D137:O137)</f>
        <v>893911.4299999999</v>
      </c>
    </row>
    <row r="138" spans="15:16" ht="18.75">
      <c r="O138" s="484" t="s">
        <v>92</v>
      </c>
      <c r="P138" s="484"/>
    </row>
    <row r="140" spans="4:11" ht="18.75">
      <c r="D140" s="70"/>
      <c r="E140" s="70"/>
      <c r="K140" s="24"/>
    </row>
    <row r="141" spans="4:11" ht="18.75">
      <c r="D141" s="70"/>
      <c r="E141" s="70"/>
      <c r="K141" s="24"/>
    </row>
    <row r="142" spans="4:11" ht="18.75">
      <c r="D142" s="70"/>
      <c r="E142" s="70"/>
      <c r="K142" s="24"/>
    </row>
    <row r="143" ht="18.75">
      <c r="K143" s="65"/>
    </row>
    <row r="144" ht="18.75">
      <c r="E144" s="71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60" zoomScaleNormal="60" zoomScalePageLayoutView="0" workbookViewId="0" topLeftCell="A1">
      <pane xSplit="3" ySplit="3" topLeftCell="I10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5" width="18.625" style="10" customWidth="1"/>
    <col min="6" max="7" width="18.625" style="67" customWidth="1"/>
    <col min="8" max="12" width="18.625" style="10" customWidth="1"/>
    <col min="13" max="13" width="18.625" style="67" customWidth="1"/>
    <col min="14" max="15" width="18.625" style="10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 t="s">
        <v>97</v>
      </c>
      <c r="B2" s="41"/>
      <c r="C2" s="11"/>
      <c r="O2" s="486" t="s">
        <v>90</v>
      </c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79" t="s">
        <v>4</v>
      </c>
      <c r="G3" s="79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79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471" t="s">
        <v>15</v>
      </c>
      <c r="C4" s="57" t="s">
        <v>16</v>
      </c>
      <c r="D4" s="1"/>
      <c r="E4" s="1"/>
      <c r="F4" s="5"/>
      <c r="G4" s="5"/>
      <c r="H4" s="1"/>
      <c r="I4" s="1"/>
      <c r="J4" s="1"/>
      <c r="K4" s="1"/>
      <c r="L4" s="1"/>
      <c r="M4" s="5"/>
      <c r="N4" s="1"/>
      <c r="O4" s="1"/>
      <c r="P4" s="7">
        <f aca="true" t="shared" si="0" ref="P4:P11">SUM(D4:O4)</f>
        <v>0</v>
      </c>
    </row>
    <row r="5" spans="1:16" ht="18.75">
      <c r="A5" s="47" t="s">
        <v>17</v>
      </c>
      <c r="B5" s="472"/>
      <c r="C5" s="50" t="s">
        <v>18</v>
      </c>
      <c r="D5" s="2"/>
      <c r="E5" s="2"/>
      <c r="F5" s="36"/>
      <c r="G5" s="36"/>
      <c r="H5" s="2"/>
      <c r="I5" s="2"/>
      <c r="J5" s="2"/>
      <c r="K5" s="2"/>
      <c r="L5" s="2"/>
      <c r="M5" s="36"/>
      <c r="N5" s="2"/>
      <c r="O5" s="2"/>
      <c r="P5" s="8">
        <f t="shared" si="0"/>
        <v>0</v>
      </c>
    </row>
    <row r="6" spans="1:16" ht="18.75">
      <c r="A6" s="47" t="s">
        <v>19</v>
      </c>
      <c r="B6" s="49" t="s">
        <v>20</v>
      </c>
      <c r="C6" s="57" t="s">
        <v>16</v>
      </c>
      <c r="D6" s="1"/>
      <c r="E6" s="1"/>
      <c r="F6" s="5"/>
      <c r="G6" s="5"/>
      <c r="H6" s="1"/>
      <c r="I6" s="1"/>
      <c r="J6" s="1"/>
      <c r="K6" s="1"/>
      <c r="L6" s="1"/>
      <c r="M6" s="5"/>
      <c r="N6" s="1"/>
      <c r="O6" s="1"/>
      <c r="P6" s="7">
        <f t="shared" si="0"/>
        <v>0</v>
      </c>
    </row>
    <row r="7" spans="1:16" ht="18.75">
      <c r="A7" s="47" t="s">
        <v>21</v>
      </c>
      <c r="B7" s="50" t="s">
        <v>22</v>
      </c>
      <c r="C7" s="50" t="s">
        <v>18</v>
      </c>
      <c r="D7" s="2"/>
      <c r="E7" s="2"/>
      <c r="F7" s="36"/>
      <c r="G7" s="36"/>
      <c r="H7" s="2"/>
      <c r="I7" s="2"/>
      <c r="J7" s="2"/>
      <c r="K7" s="2"/>
      <c r="L7" s="2"/>
      <c r="M7" s="36"/>
      <c r="N7" s="2"/>
      <c r="O7" s="2"/>
      <c r="P7" s="8">
        <f t="shared" si="0"/>
        <v>0</v>
      </c>
    </row>
    <row r="8" spans="1:16" s="62" customFormat="1" ht="18.75">
      <c r="A8" s="86" t="s">
        <v>23</v>
      </c>
      <c r="B8" s="477" t="s">
        <v>157</v>
      </c>
      <c r="C8" s="63" t="s">
        <v>16</v>
      </c>
      <c r="D8" s="5">
        <f aca="true" t="shared" si="1" ref="D8:O8">+D4+D6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14">
        <f t="shared" si="0"/>
        <v>0</v>
      </c>
    </row>
    <row r="9" spans="1:16" s="62" customFormat="1" ht="18.75">
      <c r="A9" s="87"/>
      <c r="B9" s="478"/>
      <c r="C9" s="88" t="s">
        <v>18</v>
      </c>
      <c r="D9" s="36">
        <f aca="true" t="shared" si="2" ref="D9:O9">+D5+D7</f>
        <v>0</v>
      </c>
      <c r="E9" s="36">
        <f t="shared" si="2"/>
        <v>0</v>
      </c>
      <c r="F9" s="36">
        <f t="shared" si="2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0</v>
      </c>
      <c r="P9" s="89">
        <f t="shared" si="0"/>
        <v>0</v>
      </c>
    </row>
    <row r="10" spans="1:16" ht="18.75">
      <c r="A10" s="465" t="s">
        <v>25</v>
      </c>
      <c r="B10" s="466"/>
      <c r="C10" s="57" t="s">
        <v>16</v>
      </c>
      <c r="D10" s="1"/>
      <c r="E10" s="1"/>
      <c r="F10" s="5"/>
      <c r="G10" s="5"/>
      <c r="H10" s="1"/>
      <c r="I10" s="1"/>
      <c r="J10" s="1"/>
      <c r="K10" s="1"/>
      <c r="L10" s="1"/>
      <c r="M10" s="5"/>
      <c r="N10" s="1"/>
      <c r="O10" s="1"/>
      <c r="P10" s="7">
        <f t="shared" si="0"/>
        <v>0</v>
      </c>
    </row>
    <row r="11" spans="1:16" ht="18.75">
      <c r="A11" s="467"/>
      <c r="B11" s="468"/>
      <c r="C11" s="50" t="s">
        <v>18</v>
      </c>
      <c r="D11" s="2"/>
      <c r="E11" s="2"/>
      <c r="F11" s="36"/>
      <c r="G11" s="36"/>
      <c r="H11" s="2"/>
      <c r="I11" s="2"/>
      <c r="J11" s="2"/>
      <c r="K11" s="2"/>
      <c r="L11" s="2"/>
      <c r="M11" s="36"/>
      <c r="N11" s="2"/>
      <c r="O11" s="2"/>
      <c r="P11" s="8">
        <f t="shared" si="0"/>
        <v>0</v>
      </c>
    </row>
    <row r="12" spans="1:16" ht="18.75">
      <c r="A12" s="52"/>
      <c r="B12" s="471" t="s">
        <v>26</v>
      </c>
      <c r="C12" s="57" t="s">
        <v>16</v>
      </c>
      <c r="D12" s="1"/>
      <c r="E12" s="1"/>
      <c r="F12" s="5"/>
      <c r="G12" s="5"/>
      <c r="H12" s="1"/>
      <c r="I12" s="1"/>
      <c r="J12" s="1"/>
      <c r="K12" s="1"/>
      <c r="L12" s="1"/>
      <c r="M12" s="5"/>
      <c r="N12" s="1"/>
      <c r="O12" s="1"/>
      <c r="P12" s="7">
        <f aca="true" t="shared" si="3" ref="P12:P29">SUM(D12:O12)</f>
        <v>0</v>
      </c>
    </row>
    <row r="13" spans="1:16" ht="18.75">
      <c r="A13" s="47" t="s">
        <v>0</v>
      </c>
      <c r="B13" s="472"/>
      <c r="C13" s="50" t="s">
        <v>18</v>
      </c>
      <c r="D13" s="2"/>
      <c r="E13" s="2"/>
      <c r="F13" s="36"/>
      <c r="G13" s="36"/>
      <c r="H13" s="2"/>
      <c r="I13" s="2"/>
      <c r="J13" s="2"/>
      <c r="K13" s="2"/>
      <c r="L13" s="2"/>
      <c r="M13" s="36"/>
      <c r="N13" s="2"/>
      <c r="O13" s="2"/>
      <c r="P13" s="8">
        <f t="shared" si="3"/>
        <v>0</v>
      </c>
    </row>
    <row r="14" spans="1:16" ht="18.75">
      <c r="A14" s="47" t="s">
        <v>27</v>
      </c>
      <c r="B14" s="471" t="s">
        <v>28</v>
      </c>
      <c r="C14" s="57" t="s">
        <v>16</v>
      </c>
      <c r="D14" s="1"/>
      <c r="E14" s="1"/>
      <c r="F14" s="5"/>
      <c r="G14" s="5"/>
      <c r="H14" s="1"/>
      <c r="I14" s="1"/>
      <c r="J14" s="1"/>
      <c r="K14" s="1"/>
      <c r="L14" s="1"/>
      <c r="M14" s="5"/>
      <c r="N14" s="1"/>
      <c r="O14" s="1"/>
      <c r="P14" s="7">
        <f t="shared" si="3"/>
        <v>0</v>
      </c>
    </row>
    <row r="15" spans="1:16" ht="18.75">
      <c r="A15" s="47" t="s">
        <v>0</v>
      </c>
      <c r="B15" s="472"/>
      <c r="C15" s="50" t="s">
        <v>18</v>
      </c>
      <c r="D15" s="2"/>
      <c r="E15" s="2"/>
      <c r="F15" s="36"/>
      <c r="G15" s="36"/>
      <c r="H15" s="2"/>
      <c r="I15" s="2"/>
      <c r="J15" s="2"/>
      <c r="K15" s="2"/>
      <c r="L15" s="2"/>
      <c r="M15" s="36"/>
      <c r="N15" s="2"/>
      <c r="O15" s="2"/>
      <c r="P15" s="8">
        <f t="shared" si="3"/>
        <v>0</v>
      </c>
    </row>
    <row r="16" spans="1:16" ht="18.75">
      <c r="A16" s="47" t="s">
        <v>29</v>
      </c>
      <c r="B16" s="471" t="s">
        <v>30</v>
      </c>
      <c r="C16" s="57" t="s">
        <v>16</v>
      </c>
      <c r="D16" s="1"/>
      <c r="E16" s="1"/>
      <c r="F16" s="5"/>
      <c r="G16" s="5"/>
      <c r="H16" s="1"/>
      <c r="I16" s="1"/>
      <c r="J16" s="1"/>
      <c r="K16" s="1"/>
      <c r="L16" s="1"/>
      <c r="M16" s="5"/>
      <c r="N16" s="1"/>
      <c r="O16" s="1"/>
      <c r="P16" s="7">
        <f t="shared" si="3"/>
        <v>0</v>
      </c>
    </row>
    <row r="17" spans="1:16" ht="18.75">
      <c r="A17" s="52"/>
      <c r="B17" s="472"/>
      <c r="C17" s="50" t="s">
        <v>18</v>
      </c>
      <c r="D17" s="2"/>
      <c r="E17" s="2"/>
      <c r="F17" s="36"/>
      <c r="G17" s="36"/>
      <c r="H17" s="2"/>
      <c r="I17" s="2"/>
      <c r="J17" s="2"/>
      <c r="K17" s="2"/>
      <c r="L17" s="2"/>
      <c r="M17" s="36"/>
      <c r="N17" s="2"/>
      <c r="O17" s="2"/>
      <c r="P17" s="8">
        <f t="shared" si="3"/>
        <v>0</v>
      </c>
    </row>
    <row r="18" spans="1:16" ht="18.75">
      <c r="A18" s="47" t="s">
        <v>31</v>
      </c>
      <c r="B18" s="49" t="s">
        <v>104</v>
      </c>
      <c r="C18" s="57" t="s">
        <v>16</v>
      </c>
      <c r="D18" s="1"/>
      <c r="E18" s="1"/>
      <c r="F18" s="5"/>
      <c r="G18" s="5"/>
      <c r="H18" s="1"/>
      <c r="I18" s="1"/>
      <c r="J18" s="1"/>
      <c r="K18" s="1"/>
      <c r="L18" s="1"/>
      <c r="M18" s="5"/>
      <c r="N18" s="1"/>
      <c r="O18" s="1"/>
      <c r="P18" s="7">
        <f t="shared" si="3"/>
        <v>0</v>
      </c>
    </row>
    <row r="19" spans="1:16" ht="18.75">
      <c r="A19" s="52"/>
      <c r="B19" s="50" t="s">
        <v>105</v>
      </c>
      <c r="C19" s="50" t="s">
        <v>18</v>
      </c>
      <c r="D19" s="2"/>
      <c r="E19" s="2"/>
      <c r="F19" s="36"/>
      <c r="G19" s="36"/>
      <c r="H19" s="2"/>
      <c r="I19" s="2"/>
      <c r="J19" s="2"/>
      <c r="K19" s="2"/>
      <c r="L19" s="2"/>
      <c r="M19" s="36"/>
      <c r="N19" s="2"/>
      <c r="O19" s="2"/>
      <c r="P19" s="8">
        <f t="shared" si="3"/>
        <v>0</v>
      </c>
    </row>
    <row r="20" spans="1:16" ht="18.75">
      <c r="A20" s="47" t="s">
        <v>23</v>
      </c>
      <c r="B20" s="471" t="s">
        <v>32</v>
      </c>
      <c r="C20" s="57" t="s">
        <v>16</v>
      </c>
      <c r="D20" s="1"/>
      <c r="E20" s="1"/>
      <c r="F20" s="5"/>
      <c r="G20" s="5"/>
      <c r="H20" s="1"/>
      <c r="I20" s="1"/>
      <c r="J20" s="1"/>
      <c r="K20" s="1"/>
      <c r="L20" s="1"/>
      <c r="M20" s="5"/>
      <c r="N20" s="1"/>
      <c r="O20" s="1"/>
      <c r="P20" s="7">
        <f t="shared" si="3"/>
        <v>0</v>
      </c>
    </row>
    <row r="21" spans="1:16" ht="18.75">
      <c r="A21" s="52"/>
      <c r="B21" s="472"/>
      <c r="C21" s="50" t="s">
        <v>18</v>
      </c>
      <c r="D21" s="2"/>
      <c r="E21" s="2"/>
      <c r="F21" s="36"/>
      <c r="G21" s="36"/>
      <c r="H21" s="2"/>
      <c r="I21" s="2"/>
      <c r="J21" s="2"/>
      <c r="K21" s="2"/>
      <c r="L21" s="2"/>
      <c r="M21" s="36"/>
      <c r="N21" s="2"/>
      <c r="O21" s="2"/>
      <c r="P21" s="8">
        <f t="shared" si="3"/>
        <v>0</v>
      </c>
    </row>
    <row r="22" spans="1:16" s="62" customFormat="1" ht="18.75">
      <c r="A22" s="60"/>
      <c r="B22" s="477" t="s">
        <v>158</v>
      </c>
      <c r="C22" s="63" t="s">
        <v>16</v>
      </c>
      <c r="D22" s="5">
        <f aca="true" t="shared" si="4" ref="D22:O22">+D12+D14+D16+D18+D20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14">
        <f t="shared" si="3"/>
        <v>0</v>
      </c>
    </row>
    <row r="23" spans="1:16" s="62" customFormat="1" ht="18.75">
      <c r="A23" s="87"/>
      <c r="B23" s="478"/>
      <c r="C23" s="88" t="s">
        <v>18</v>
      </c>
      <c r="D23" s="36">
        <f aca="true" t="shared" si="5" ref="D23:O23">+D13+D15+D17+D19+D21</f>
        <v>0</v>
      </c>
      <c r="E23" s="36">
        <f t="shared" si="5"/>
        <v>0</v>
      </c>
      <c r="F23" s="36">
        <f t="shared" si="5"/>
        <v>0</v>
      </c>
      <c r="G23" s="36">
        <f t="shared" si="5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5"/>
        <v>0</v>
      </c>
      <c r="L23" s="36">
        <f t="shared" si="5"/>
        <v>0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89">
        <f t="shared" si="3"/>
        <v>0</v>
      </c>
    </row>
    <row r="24" spans="1:16" ht="18.75">
      <c r="A24" s="47" t="s">
        <v>0</v>
      </c>
      <c r="B24" s="471" t="s">
        <v>33</v>
      </c>
      <c r="C24" s="57" t="s">
        <v>16</v>
      </c>
      <c r="D24" s="1"/>
      <c r="E24" s="1"/>
      <c r="F24" s="5"/>
      <c r="G24" s="5"/>
      <c r="H24" s="1"/>
      <c r="I24" s="1"/>
      <c r="J24" s="1"/>
      <c r="K24" s="1"/>
      <c r="L24" s="1"/>
      <c r="M24" s="5"/>
      <c r="N24" s="1"/>
      <c r="O24" s="1"/>
      <c r="P24" s="7">
        <f t="shared" si="3"/>
        <v>0</v>
      </c>
    </row>
    <row r="25" spans="1:16" ht="18.75">
      <c r="A25" s="47" t="s">
        <v>34</v>
      </c>
      <c r="B25" s="472"/>
      <c r="C25" s="50" t="s">
        <v>18</v>
      </c>
      <c r="D25" s="2"/>
      <c r="E25" s="2"/>
      <c r="F25" s="36"/>
      <c r="G25" s="36"/>
      <c r="H25" s="2"/>
      <c r="I25" s="2"/>
      <c r="J25" s="2"/>
      <c r="K25" s="2"/>
      <c r="L25" s="2"/>
      <c r="M25" s="36"/>
      <c r="N25" s="2"/>
      <c r="O25" s="2"/>
      <c r="P25" s="8">
        <f t="shared" si="3"/>
        <v>0</v>
      </c>
    </row>
    <row r="26" spans="1:16" ht="18.75">
      <c r="A26" s="47" t="s">
        <v>35</v>
      </c>
      <c r="B26" s="49" t="s">
        <v>20</v>
      </c>
      <c r="C26" s="57" t="s">
        <v>16</v>
      </c>
      <c r="D26" s="1"/>
      <c r="E26" s="1"/>
      <c r="F26" s="5"/>
      <c r="G26" s="5"/>
      <c r="H26" s="1"/>
      <c r="I26" s="1"/>
      <c r="J26" s="1"/>
      <c r="K26" s="1"/>
      <c r="L26" s="1"/>
      <c r="M26" s="5"/>
      <c r="N26" s="1"/>
      <c r="O26" s="1"/>
      <c r="P26" s="7">
        <f t="shared" si="3"/>
        <v>0</v>
      </c>
    </row>
    <row r="27" spans="1:16" ht="18.75">
      <c r="A27" s="47" t="s">
        <v>36</v>
      </c>
      <c r="B27" s="50" t="s">
        <v>106</v>
      </c>
      <c r="C27" s="50" t="s">
        <v>18</v>
      </c>
      <c r="D27" s="2"/>
      <c r="E27" s="2"/>
      <c r="F27" s="36"/>
      <c r="G27" s="36"/>
      <c r="H27" s="2"/>
      <c r="I27" s="2"/>
      <c r="J27" s="2"/>
      <c r="K27" s="2"/>
      <c r="L27" s="2"/>
      <c r="M27" s="36"/>
      <c r="N27" s="2"/>
      <c r="O27" s="2"/>
      <c r="P27" s="8">
        <f t="shared" si="3"/>
        <v>0</v>
      </c>
    </row>
    <row r="28" spans="1:16" s="62" customFormat="1" ht="18.75">
      <c r="A28" s="86" t="s">
        <v>23</v>
      </c>
      <c r="B28" s="477" t="s">
        <v>158</v>
      </c>
      <c r="C28" s="63" t="s">
        <v>16</v>
      </c>
      <c r="D28" s="80">
        <f aca="true" t="shared" si="6" ref="D28:O28">+D24+D26</f>
        <v>0</v>
      </c>
      <c r="E28" s="80">
        <f t="shared" si="6"/>
        <v>0</v>
      </c>
      <c r="F28" s="80">
        <f t="shared" si="6"/>
        <v>0</v>
      </c>
      <c r="G28" s="80">
        <f t="shared" si="6"/>
        <v>0</v>
      </c>
      <c r="H28" s="80">
        <f t="shared" si="6"/>
        <v>0</v>
      </c>
      <c r="I28" s="80">
        <f t="shared" si="6"/>
        <v>0</v>
      </c>
      <c r="J28" s="80">
        <f t="shared" si="6"/>
        <v>0</v>
      </c>
      <c r="K28" s="80">
        <f t="shared" si="6"/>
        <v>0</v>
      </c>
      <c r="L28" s="80">
        <f t="shared" si="6"/>
        <v>0</v>
      </c>
      <c r="M28" s="80">
        <f t="shared" si="6"/>
        <v>0</v>
      </c>
      <c r="N28" s="80">
        <f t="shared" si="6"/>
        <v>0</v>
      </c>
      <c r="O28" s="80">
        <f t="shared" si="6"/>
        <v>0</v>
      </c>
      <c r="P28" s="14">
        <f t="shared" si="3"/>
        <v>0</v>
      </c>
    </row>
    <row r="29" spans="1:16" s="62" customFormat="1" ht="18.75">
      <c r="A29" s="87"/>
      <c r="B29" s="478"/>
      <c r="C29" s="88" t="s">
        <v>18</v>
      </c>
      <c r="D29" s="82">
        <f aca="true" t="shared" si="7" ref="D29:O29">+D25+D27</f>
        <v>0</v>
      </c>
      <c r="E29" s="82">
        <f t="shared" si="7"/>
        <v>0</v>
      </c>
      <c r="F29" s="82">
        <f t="shared" si="7"/>
        <v>0</v>
      </c>
      <c r="G29" s="82">
        <f t="shared" si="7"/>
        <v>0</v>
      </c>
      <c r="H29" s="82">
        <f t="shared" si="7"/>
        <v>0</v>
      </c>
      <c r="I29" s="82">
        <f t="shared" si="7"/>
        <v>0</v>
      </c>
      <c r="J29" s="82">
        <f t="shared" si="7"/>
        <v>0</v>
      </c>
      <c r="K29" s="82">
        <f t="shared" si="7"/>
        <v>0</v>
      </c>
      <c r="L29" s="82">
        <f t="shared" si="7"/>
        <v>0</v>
      </c>
      <c r="M29" s="82">
        <f t="shared" si="7"/>
        <v>0</v>
      </c>
      <c r="N29" s="82">
        <f t="shared" si="7"/>
        <v>0</v>
      </c>
      <c r="O29" s="82">
        <f t="shared" si="7"/>
        <v>0</v>
      </c>
      <c r="P29" s="89">
        <f t="shared" si="3"/>
        <v>0</v>
      </c>
    </row>
    <row r="30" spans="1:16" ht="18.75">
      <c r="A30" s="47" t="s">
        <v>0</v>
      </c>
      <c r="B30" s="471" t="s">
        <v>37</v>
      </c>
      <c r="C30" s="57" t="s">
        <v>16</v>
      </c>
      <c r="D30" s="1">
        <v>0.107</v>
      </c>
      <c r="E30" s="1">
        <v>0.214</v>
      </c>
      <c r="F30" s="5">
        <v>0.042</v>
      </c>
      <c r="G30" s="5"/>
      <c r="H30" s="1"/>
      <c r="I30" s="1"/>
      <c r="J30" s="1"/>
      <c r="K30" s="1"/>
      <c r="L30" s="1"/>
      <c r="M30" s="5"/>
      <c r="N30" s="1"/>
      <c r="O30" s="1"/>
      <c r="P30" s="7">
        <f aca="true" t="shared" si="8" ref="P30:P35">SUM(D30:O30)</f>
        <v>0.363</v>
      </c>
    </row>
    <row r="31" spans="1:16" ht="18.75">
      <c r="A31" s="47" t="s">
        <v>38</v>
      </c>
      <c r="B31" s="472"/>
      <c r="C31" s="50" t="s">
        <v>18</v>
      </c>
      <c r="D31" s="2">
        <v>23.416</v>
      </c>
      <c r="E31" s="2">
        <v>61.163</v>
      </c>
      <c r="F31" s="36">
        <v>10.763</v>
      </c>
      <c r="G31" s="36"/>
      <c r="H31" s="2"/>
      <c r="I31" s="2"/>
      <c r="J31" s="2"/>
      <c r="K31" s="2"/>
      <c r="L31" s="2"/>
      <c r="M31" s="36"/>
      <c r="N31" s="2"/>
      <c r="O31" s="2"/>
      <c r="P31" s="8">
        <f t="shared" si="8"/>
        <v>95.342</v>
      </c>
    </row>
    <row r="32" spans="1:16" ht="18.75">
      <c r="A32" s="47" t="s">
        <v>0</v>
      </c>
      <c r="B32" s="471" t="s">
        <v>39</v>
      </c>
      <c r="C32" s="57" t="s">
        <v>16</v>
      </c>
      <c r="D32" s="1">
        <v>0.202</v>
      </c>
      <c r="E32" s="1">
        <v>0.122</v>
      </c>
      <c r="F32" s="5">
        <v>0.046</v>
      </c>
      <c r="G32" s="5"/>
      <c r="H32" s="1"/>
      <c r="I32" s="1"/>
      <c r="J32" s="1"/>
      <c r="K32" s="1"/>
      <c r="L32" s="1"/>
      <c r="M32" s="5"/>
      <c r="N32" s="1"/>
      <c r="O32" s="1"/>
      <c r="P32" s="7">
        <f t="shared" si="8"/>
        <v>0.37</v>
      </c>
    </row>
    <row r="33" spans="1:16" ht="18.75">
      <c r="A33" s="47" t="s">
        <v>40</v>
      </c>
      <c r="B33" s="472"/>
      <c r="C33" s="50" t="s">
        <v>18</v>
      </c>
      <c r="D33" s="2">
        <v>41.895</v>
      </c>
      <c r="E33" s="2">
        <v>17.011</v>
      </c>
      <c r="F33" s="36">
        <v>7.665</v>
      </c>
      <c r="G33" s="36"/>
      <c r="H33" s="2"/>
      <c r="I33" s="2"/>
      <c r="J33" s="2"/>
      <c r="K33" s="2"/>
      <c r="L33" s="2"/>
      <c r="M33" s="36"/>
      <c r="N33" s="2"/>
      <c r="O33" s="2"/>
      <c r="P33" s="8">
        <f t="shared" si="8"/>
        <v>66.57100000000001</v>
      </c>
    </row>
    <row r="34" spans="1:16" ht="18.75">
      <c r="A34" s="52"/>
      <c r="B34" s="49" t="s">
        <v>20</v>
      </c>
      <c r="C34" s="57" t="s">
        <v>16</v>
      </c>
      <c r="D34" s="1"/>
      <c r="E34" s="1"/>
      <c r="F34" s="5">
        <v>0.048</v>
      </c>
      <c r="G34" s="5"/>
      <c r="H34" s="1"/>
      <c r="I34" s="1"/>
      <c r="J34" s="1"/>
      <c r="K34" s="1"/>
      <c r="L34" s="1"/>
      <c r="M34" s="5"/>
      <c r="N34" s="1"/>
      <c r="O34" s="1"/>
      <c r="P34" s="7">
        <f t="shared" si="8"/>
        <v>0.048</v>
      </c>
    </row>
    <row r="35" spans="1:16" ht="18.75">
      <c r="A35" s="47" t="s">
        <v>23</v>
      </c>
      <c r="B35" s="50" t="s">
        <v>107</v>
      </c>
      <c r="C35" s="50" t="s">
        <v>18</v>
      </c>
      <c r="D35" s="2"/>
      <c r="E35" s="2"/>
      <c r="F35" s="36">
        <v>15.54</v>
      </c>
      <c r="G35" s="36"/>
      <c r="H35" s="2"/>
      <c r="I35" s="2"/>
      <c r="J35" s="2"/>
      <c r="K35" s="2"/>
      <c r="L35" s="2"/>
      <c r="M35" s="36"/>
      <c r="N35" s="2"/>
      <c r="O35" s="2"/>
      <c r="P35" s="8">
        <f t="shared" si="8"/>
        <v>15.54</v>
      </c>
    </row>
    <row r="36" spans="1:16" s="62" customFormat="1" ht="18.75">
      <c r="A36" s="60"/>
      <c r="B36" s="477" t="s">
        <v>158</v>
      </c>
      <c r="C36" s="63" t="s">
        <v>16</v>
      </c>
      <c r="D36" s="5">
        <f aca="true" t="shared" si="9" ref="D36:J37">+D30+D32+D34</f>
        <v>0.309</v>
      </c>
      <c r="E36" s="5">
        <f t="shared" si="9"/>
        <v>0.33599999999999997</v>
      </c>
      <c r="F36" s="5">
        <f t="shared" si="9"/>
        <v>0.136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aca="true" t="shared" si="10" ref="K36:O37">+K30+K32+K34</f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 t="shared" si="10"/>
        <v>0</v>
      </c>
      <c r="P36" s="14">
        <f aca="true" t="shared" si="11" ref="P36:P47">SUM(D36:O36)</f>
        <v>0.781</v>
      </c>
    </row>
    <row r="37" spans="1:16" s="62" customFormat="1" ht="18.75">
      <c r="A37" s="87"/>
      <c r="B37" s="478"/>
      <c r="C37" s="88" t="s">
        <v>18</v>
      </c>
      <c r="D37" s="36">
        <f t="shared" si="9"/>
        <v>65.311</v>
      </c>
      <c r="E37" s="36">
        <f t="shared" si="9"/>
        <v>78.17399999999999</v>
      </c>
      <c r="F37" s="36">
        <f t="shared" si="9"/>
        <v>33.968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6">
        <f t="shared" si="10"/>
        <v>0</v>
      </c>
      <c r="P37" s="89">
        <f t="shared" si="11"/>
        <v>177.45300000000003</v>
      </c>
    </row>
    <row r="38" spans="1:16" ht="18.75">
      <c r="A38" s="465" t="s">
        <v>41</v>
      </c>
      <c r="B38" s="466"/>
      <c r="C38" s="57" t="s">
        <v>16</v>
      </c>
      <c r="D38" s="1"/>
      <c r="E38" s="1"/>
      <c r="F38" s="5"/>
      <c r="G38" s="5"/>
      <c r="H38" s="1"/>
      <c r="I38" s="1"/>
      <c r="J38" s="1"/>
      <c r="K38" s="1"/>
      <c r="L38" s="1"/>
      <c r="M38" s="5"/>
      <c r="N38" s="1"/>
      <c r="O38" s="1"/>
      <c r="P38" s="7">
        <f t="shared" si="11"/>
        <v>0</v>
      </c>
    </row>
    <row r="39" spans="1:16" ht="18.75">
      <c r="A39" s="467"/>
      <c r="B39" s="468"/>
      <c r="C39" s="50" t="s">
        <v>18</v>
      </c>
      <c r="D39" s="2"/>
      <c r="E39" s="2"/>
      <c r="F39" s="36"/>
      <c r="G39" s="36"/>
      <c r="H39" s="2"/>
      <c r="I39" s="2"/>
      <c r="J39" s="2"/>
      <c r="K39" s="2"/>
      <c r="L39" s="2"/>
      <c r="M39" s="36"/>
      <c r="N39" s="2"/>
      <c r="O39" s="2"/>
      <c r="P39" s="8">
        <f t="shared" si="11"/>
        <v>0</v>
      </c>
    </row>
    <row r="40" spans="1:16" ht="18.75">
      <c r="A40" s="465" t="s">
        <v>42</v>
      </c>
      <c r="B40" s="466"/>
      <c r="C40" s="57" t="s">
        <v>16</v>
      </c>
      <c r="D40" s="1"/>
      <c r="E40" s="1"/>
      <c r="F40" s="5"/>
      <c r="G40" s="5"/>
      <c r="H40" s="1"/>
      <c r="I40" s="1"/>
      <c r="J40" s="1"/>
      <c r="K40" s="1"/>
      <c r="L40" s="1"/>
      <c r="M40" s="5"/>
      <c r="N40" s="1"/>
      <c r="O40" s="1"/>
      <c r="P40" s="7">
        <f t="shared" si="11"/>
        <v>0</v>
      </c>
    </row>
    <row r="41" spans="1:16" ht="18.75">
      <c r="A41" s="467"/>
      <c r="B41" s="468"/>
      <c r="C41" s="50" t="s">
        <v>18</v>
      </c>
      <c r="D41" s="2"/>
      <c r="E41" s="2"/>
      <c r="F41" s="36"/>
      <c r="G41" s="36"/>
      <c r="H41" s="2"/>
      <c r="I41" s="2"/>
      <c r="J41" s="2"/>
      <c r="K41" s="2"/>
      <c r="L41" s="2"/>
      <c r="M41" s="36"/>
      <c r="N41" s="2"/>
      <c r="O41" s="2"/>
      <c r="P41" s="8">
        <f t="shared" si="11"/>
        <v>0</v>
      </c>
    </row>
    <row r="42" spans="1:16" ht="18.75">
      <c r="A42" s="465" t="s">
        <v>43</v>
      </c>
      <c r="B42" s="466"/>
      <c r="C42" s="57" t="s">
        <v>16</v>
      </c>
      <c r="D42" s="1"/>
      <c r="E42" s="1"/>
      <c r="F42" s="5"/>
      <c r="G42" s="5"/>
      <c r="H42" s="1"/>
      <c r="I42" s="1"/>
      <c r="J42" s="1"/>
      <c r="K42" s="1"/>
      <c r="L42" s="1"/>
      <c r="M42" s="5"/>
      <c r="N42" s="1"/>
      <c r="O42" s="1"/>
      <c r="P42" s="7">
        <f t="shared" si="11"/>
        <v>0</v>
      </c>
    </row>
    <row r="43" spans="1:16" ht="18.75">
      <c r="A43" s="467"/>
      <c r="B43" s="468"/>
      <c r="C43" s="50" t="s">
        <v>18</v>
      </c>
      <c r="D43" s="2"/>
      <c r="E43" s="2"/>
      <c r="F43" s="36"/>
      <c r="G43" s="36"/>
      <c r="H43" s="2"/>
      <c r="I43" s="2"/>
      <c r="J43" s="2"/>
      <c r="K43" s="2"/>
      <c r="L43" s="2"/>
      <c r="M43" s="36"/>
      <c r="N43" s="2"/>
      <c r="O43" s="2"/>
      <c r="P43" s="8">
        <f t="shared" si="11"/>
        <v>0</v>
      </c>
    </row>
    <row r="44" spans="1:16" ht="18.75">
      <c r="A44" s="465" t="s">
        <v>44</v>
      </c>
      <c r="B44" s="466"/>
      <c r="C44" s="57" t="s">
        <v>16</v>
      </c>
      <c r="D44" s="1"/>
      <c r="E44" s="1"/>
      <c r="F44" s="5"/>
      <c r="G44" s="5"/>
      <c r="H44" s="1"/>
      <c r="I44" s="1"/>
      <c r="J44" s="1"/>
      <c r="K44" s="1"/>
      <c r="L44" s="1"/>
      <c r="M44" s="5"/>
      <c r="N44" s="1"/>
      <c r="O44" s="1"/>
      <c r="P44" s="7">
        <f t="shared" si="11"/>
        <v>0</v>
      </c>
    </row>
    <row r="45" spans="1:16" ht="18.75">
      <c r="A45" s="467"/>
      <c r="B45" s="468"/>
      <c r="C45" s="50" t="s">
        <v>18</v>
      </c>
      <c r="D45" s="2"/>
      <c r="E45" s="2"/>
      <c r="F45" s="36"/>
      <c r="G45" s="36"/>
      <c r="H45" s="2"/>
      <c r="I45" s="2"/>
      <c r="J45" s="2"/>
      <c r="K45" s="2"/>
      <c r="L45" s="2"/>
      <c r="M45" s="36"/>
      <c r="N45" s="2"/>
      <c r="O45" s="2"/>
      <c r="P45" s="8">
        <f t="shared" si="11"/>
        <v>0</v>
      </c>
    </row>
    <row r="46" spans="1:16" ht="18.75">
      <c r="A46" s="465" t="s">
        <v>45</v>
      </c>
      <c r="B46" s="466"/>
      <c r="C46" s="57" t="s">
        <v>16</v>
      </c>
      <c r="D46" s="1"/>
      <c r="E46" s="1"/>
      <c r="F46" s="5"/>
      <c r="G46" s="5"/>
      <c r="H46" s="1"/>
      <c r="I46" s="1"/>
      <c r="J46" s="1"/>
      <c r="K46" s="1"/>
      <c r="L46" s="1"/>
      <c r="M46" s="5"/>
      <c r="N46" s="1"/>
      <c r="O46" s="1"/>
      <c r="P46" s="7">
        <f t="shared" si="11"/>
        <v>0</v>
      </c>
    </row>
    <row r="47" spans="1:16" ht="18.75">
      <c r="A47" s="467"/>
      <c r="B47" s="468"/>
      <c r="C47" s="50" t="s">
        <v>18</v>
      </c>
      <c r="D47" s="2"/>
      <c r="E47" s="2"/>
      <c r="F47" s="36"/>
      <c r="G47" s="36"/>
      <c r="H47" s="2"/>
      <c r="I47" s="2"/>
      <c r="J47" s="2"/>
      <c r="K47" s="2"/>
      <c r="L47" s="2"/>
      <c r="M47" s="36"/>
      <c r="N47" s="2"/>
      <c r="O47" s="2"/>
      <c r="P47" s="8">
        <f t="shared" si="11"/>
        <v>0</v>
      </c>
    </row>
    <row r="48" spans="1:16" ht="18.75">
      <c r="A48" s="465" t="s">
        <v>46</v>
      </c>
      <c r="B48" s="466"/>
      <c r="C48" s="57" t="s">
        <v>16</v>
      </c>
      <c r="D48" s="1"/>
      <c r="E48" s="1"/>
      <c r="F48" s="5"/>
      <c r="G48" s="5"/>
      <c r="H48" s="1"/>
      <c r="I48" s="1"/>
      <c r="J48" s="1"/>
      <c r="K48" s="1"/>
      <c r="L48" s="1"/>
      <c r="M48" s="5"/>
      <c r="N48" s="1"/>
      <c r="O48" s="1"/>
      <c r="P48" s="7">
        <f>SUM(D48:O48)</f>
        <v>0</v>
      </c>
    </row>
    <row r="49" spans="1:16" ht="18.75">
      <c r="A49" s="467"/>
      <c r="B49" s="468"/>
      <c r="C49" s="50" t="s">
        <v>18</v>
      </c>
      <c r="D49" s="2"/>
      <c r="E49" s="2"/>
      <c r="F49" s="36"/>
      <c r="G49" s="36"/>
      <c r="H49" s="2"/>
      <c r="I49" s="2"/>
      <c r="J49" s="2"/>
      <c r="K49" s="2"/>
      <c r="L49" s="2"/>
      <c r="M49" s="36"/>
      <c r="N49" s="2"/>
      <c r="O49" s="2"/>
      <c r="P49" s="8">
        <f>SUM(D49:O49)</f>
        <v>0</v>
      </c>
    </row>
    <row r="50" spans="1:16" ht="18.75">
      <c r="A50" s="465" t="s">
        <v>47</v>
      </c>
      <c r="B50" s="466"/>
      <c r="C50" s="57" t="s">
        <v>16</v>
      </c>
      <c r="D50" s="1"/>
      <c r="E50" s="1"/>
      <c r="F50" s="5"/>
      <c r="G50" s="5"/>
      <c r="H50" s="1"/>
      <c r="I50" s="1"/>
      <c r="J50" s="1"/>
      <c r="K50" s="1"/>
      <c r="L50" s="1"/>
      <c r="M50" s="5"/>
      <c r="N50" s="1"/>
      <c r="O50" s="1"/>
      <c r="P50" s="7">
        <f>SUM(D50:O50)</f>
        <v>0</v>
      </c>
    </row>
    <row r="51" spans="1:16" ht="18.75">
      <c r="A51" s="467"/>
      <c r="B51" s="468"/>
      <c r="C51" s="50" t="s">
        <v>18</v>
      </c>
      <c r="D51" s="2"/>
      <c r="E51" s="2"/>
      <c r="F51" s="36"/>
      <c r="G51" s="36"/>
      <c r="H51" s="2"/>
      <c r="I51" s="2"/>
      <c r="J51" s="2"/>
      <c r="K51" s="2"/>
      <c r="L51" s="2"/>
      <c r="M51" s="36"/>
      <c r="N51" s="2"/>
      <c r="O51" s="2"/>
      <c r="P51" s="8">
        <f>SUM(D51:O51)</f>
        <v>0</v>
      </c>
    </row>
    <row r="52" spans="1:16" ht="18.75">
      <c r="A52" s="465" t="s">
        <v>48</v>
      </c>
      <c r="B52" s="466"/>
      <c r="C52" s="57" t="s">
        <v>16</v>
      </c>
      <c r="D52" s="1"/>
      <c r="E52" s="1"/>
      <c r="F52" s="5"/>
      <c r="G52" s="5"/>
      <c r="H52" s="1"/>
      <c r="I52" s="1"/>
      <c r="J52" s="1"/>
      <c r="K52" s="1"/>
      <c r="L52" s="1"/>
      <c r="M52" s="5"/>
      <c r="N52" s="1"/>
      <c r="O52" s="1"/>
      <c r="P52" s="7">
        <f>SUM(D52:O52)</f>
        <v>0</v>
      </c>
    </row>
    <row r="53" spans="1:16" ht="18.75">
      <c r="A53" s="467"/>
      <c r="B53" s="468"/>
      <c r="C53" s="50" t="s">
        <v>18</v>
      </c>
      <c r="D53" s="2"/>
      <c r="E53" s="2"/>
      <c r="F53" s="36"/>
      <c r="G53" s="36"/>
      <c r="H53" s="2"/>
      <c r="I53" s="2"/>
      <c r="J53" s="2"/>
      <c r="K53" s="2"/>
      <c r="L53" s="2"/>
      <c r="M53" s="36"/>
      <c r="N53" s="2"/>
      <c r="O53" s="2"/>
      <c r="P53" s="8">
        <f aca="true" t="shared" si="12" ref="P53:P67">SUM(D53:O53)</f>
        <v>0</v>
      </c>
    </row>
    <row r="54" spans="1:16" ht="18.75">
      <c r="A54" s="47" t="s">
        <v>0</v>
      </c>
      <c r="B54" s="471" t="s">
        <v>116</v>
      </c>
      <c r="C54" s="57" t="s">
        <v>16</v>
      </c>
      <c r="D54" s="1"/>
      <c r="E54" s="1"/>
      <c r="F54" s="5"/>
      <c r="G54" s="5"/>
      <c r="H54" s="1"/>
      <c r="I54" s="1"/>
      <c r="J54" s="1"/>
      <c r="K54" s="1"/>
      <c r="L54" s="1"/>
      <c r="M54" s="5"/>
      <c r="N54" s="1"/>
      <c r="O54" s="1"/>
      <c r="P54" s="7">
        <f t="shared" si="12"/>
        <v>0</v>
      </c>
    </row>
    <row r="55" spans="1:16" ht="18.75">
      <c r="A55" s="47" t="s">
        <v>38</v>
      </c>
      <c r="B55" s="472"/>
      <c r="C55" s="50" t="s">
        <v>18</v>
      </c>
      <c r="D55" s="2"/>
      <c r="E55" s="2"/>
      <c r="F55" s="36"/>
      <c r="G55" s="36"/>
      <c r="H55" s="2"/>
      <c r="I55" s="2"/>
      <c r="J55" s="2"/>
      <c r="K55" s="2"/>
      <c r="L55" s="2"/>
      <c r="M55" s="36"/>
      <c r="N55" s="2"/>
      <c r="O55" s="2"/>
      <c r="P55" s="8">
        <f t="shared" si="12"/>
        <v>0</v>
      </c>
    </row>
    <row r="56" spans="1:16" ht="18.75">
      <c r="A56" s="47" t="s">
        <v>17</v>
      </c>
      <c r="B56" s="49" t="s">
        <v>20</v>
      </c>
      <c r="C56" s="57" t="s">
        <v>16</v>
      </c>
      <c r="D56" s="1">
        <v>0.04</v>
      </c>
      <c r="E56" s="1">
        <v>0.04</v>
      </c>
      <c r="F56" s="5"/>
      <c r="G56" s="5"/>
      <c r="H56" s="1"/>
      <c r="I56" s="1"/>
      <c r="J56" s="1"/>
      <c r="K56" s="1"/>
      <c r="L56" s="1"/>
      <c r="M56" s="5"/>
      <c r="N56" s="1"/>
      <c r="O56" s="1"/>
      <c r="P56" s="7">
        <f t="shared" si="12"/>
        <v>0.08</v>
      </c>
    </row>
    <row r="57" spans="1:16" ht="18.75">
      <c r="A57" s="47" t="s">
        <v>23</v>
      </c>
      <c r="B57" s="50" t="s">
        <v>186</v>
      </c>
      <c r="C57" s="50" t="s">
        <v>18</v>
      </c>
      <c r="D57" s="2">
        <v>5.303</v>
      </c>
      <c r="E57" s="2">
        <v>7.14</v>
      </c>
      <c r="F57" s="36"/>
      <c r="G57" s="36"/>
      <c r="H57" s="2"/>
      <c r="I57" s="2"/>
      <c r="J57" s="2"/>
      <c r="K57" s="2"/>
      <c r="L57" s="2"/>
      <c r="M57" s="36"/>
      <c r="N57" s="2"/>
      <c r="O57" s="2"/>
      <c r="P57" s="8">
        <f t="shared" si="12"/>
        <v>12.443</v>
      </c>
    </row>
    <row r="58" spans="1:16" s="62" customFormat="1" ht="18.75">
      <c r="A58" s="60"/>
      <c r="B58" s="477" t="s">
        <v>157</v>
      </c>
      <c r="C58" s="63" t="s">
        <v>16</v>
      </c>
      <c r="D58" s="5">
        <f aca="true" t="shared" si="13" ref="D58:K59">+D54+D56</f>
        <v>0.04</v>
      </c>
      <c r="E58" s="5">
        <f t="shared" si="13"/>
        <v>0.04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si="13"/>
        <v>0</v>
      </c>
      <c r="L58" s="5">
        <f aca="true" t="shared" si="14" ref="L58:N59">+L54+L56</f>
        <v>0</v>
      </c>
      <c r="M58" s="5">
        <f t="shared" si="14"/>
        <v>0</v>
      </c>
      <c r="N58" s="5">
        <f t="shared" si="14"/>
        <v>0</v>
      </c>
      <c r="O58" s="5">
        <f>+O54+O56</f>
        <v>0</v>
      </c>
      <c r="P58" s="14">
        <f t="shared" si="12"/>
        <v>0.08</v>
      </c>
    </row>
    <row r="59" spans="1:16" s="62" customFormat="1" ht="18.75">
      <c r="A59" s="87"/>
      <c r="B59" s="478"/>
      <c r="C59" s="88" t="s">
        <v>18</v>
      </c>
      <c r="D59" s="36">
        <f t="shared" si="13"/>
        <v>5.303</v>
      </c>
      <c r="E59" s="36">
        <f t="shared" si="13"/>
        <v>7.14</v>
      </c>
      <c r="F59" s="36">
        <f t="shared" si="13"/>
        <v>0</v>
      </c>
      <c r="G59" s="36">
        <f t="shared" si="13"/>
        <v>0</v>
      </c>
      <c r="H59" s="36">
        <f t="shared" si="13"/>
        <v>0</v>
      </c>
      <c r="I59" s="36">
        <f t="shared" si="13"/>
        <v>0</v>
      </c>
      <c r="J59" s="36">
        <f t="shared" si="13"/>
        <v>0</v>
      </c>
      <c r="K59" s="36">
        <f t="shared" si="13"/>
        <v>0</v>
      </c>
      <c r="L59" s="36">
        <f t="shared" si="14"/>
        <v>0</v>
      </c>
      <c r="M59" s="36">
        <f t="shared" si="14"/>
        <v>0</v>
      </c>
      <c r="N59" s="36">
        <f t="shared" si="14"/>
        <v>0</v>
      </c>
      <c r="O59" s="36">
        <f>+O55+O57</f>
        <v>0</v>
      </c>
      <c r="P59" s="89">
        <f t="shared" si="12"/>
        <v>12.443</v>
      </c>
    </row>
    <row r="60" spans="1:16" ht="18.75">
      <c r="A60" s="47" t="s">
        <v>0</v>
      </c>
      <c r="B60" s="471" t="s">
        <v>118</v>
      </c>
      <c r="C60" s="57" t="s">
        <v>16</v>
      </c>
      <c r="D60" s="1"/>
      <c r="E60" s="1"/>
      <c r="F60" s="5"/>
      <c r="G60" s="5"/>
      <c r="H60" s="1"/>
      <c r="I60" s="1"/>
      <c r="J60" s="1"/>
      <c r="K60" s="1"/>
      <c r="L60" s="1"/>
      <c r="M60" s="5"/>
      <c r="N60" s="1"/>
      <c r="O60" s="1"/>
      <c r="P60" s="7">
        <f t="shared" si="12"/>
        <v>0</v>
      </c>
    </row>
    <row r="61" spans="1:16" ht="18.75">
      <c r="A61" s="47" t="s">
        <v>49</v>
      </c>
      <c r="B61" s="472"/>
      <c r="C61" s="50" t="s">
        <v>18</v>
      </c>
      <c r="D61" s="2"/>
      <c r="E61" s="2"/>
      <c r="F61" s="36"/>
      <c r="G61" s="36"/>
      <c r="H61" s="2"/>
      <c r="I61" s="2"/>
      <c r="J61" s="2"/>
      <c r="K61" s="2"/>
      <c r="L61" s="2"/>
      <c r="M61" s="36"/>
      <c r="N61" s="2"/>
      <c r="O61" s="2"/>
      <c r="P61" s="8">
        <f t="shared" si="12"/>
        <v>0</v>
      </c>
    </row>
    <row r="62" spans="1:16" ht="18.75">
      <c r="A62" s="47" t="s">
        <v>0</v>
      </c>
      <c r="B62" s="49" t="s">
        <v>50</v>
      </c>
      <c r="C62" s="57" t="s">
        <v>16</v>
      </c>
      <c r="D62" s="1"/>
      <c r="E62" s="1"/>
      <c r="F62" s="5"/>
      <c r="G62" s="5"/>
      <c r="H62" s="1"/>
      <c r="I62" s="1"/>
      <c r="J62" s="1"/>
      <c r="K62" s="1"/>
      <c r="L62" s="1"/>
      <c r="M62" s="5"/>
      <c r="N62" s="1"/>
      <c r="O62" s="1"/>
      <c r="P62" s="7">
        <f t="shared" si="12"/>
        <v>0</v>
      </c>
    </row>
    <row r="63" spans="1:16" ht="18.75">
      <c r="A63" s="47" t="s">
        <v>51</v>
      </c>
      <c r="B63" s="50" t="s">
        <v>52</v>
      </c>
      <c r="C63" s="50" t="s">
        <v>18</v>
      </c>
      <c r="D63" s="2"/>
      <c r="E63" s="2"/>
      <c r="F63" s="36"/>
      <c r="G63" s="36"/>
      <c r="H63" s="2"/>
      <c r="I63" s="2"/>
      <c r="J63" s="2"/>
      <c r="K63" s="2"/>
      <c r="L63" s="2"/>
      <c r="M63" s="36"/>
      <c r="N63" s="2"/>
      <c r="O63" s="2"/>
      <c r="P63" s="8">
        <f t="shared" si="12"/>
        <v>0</v>
      </c>
    </row>
    <row r="64" spans="1:16" ht="18.75">
      <c r="A64" s="47" t="s">
        <v>0</v>
      </c>
      <c r="B64" s="471" t="s">
        <v>53</v>
      </c>
      <c r="C64" s="57" t="s">
        <v>16</v>
      </c>
      <c r="D64" s="1"/>
      <c r="E64" s="1"/>
      <c r="F64" s="5"/>
      <c r="G64" s="5"/>
      <c r="H64" s="1"/>
      <c r="I64" s="1"/>
      <c r="J64" s="1"/>
      <c r="K64" s="1"/>
      <c r="L64" s="1"/>
      <c r="M64" s="5"/>
      <c r="N64" s="1"/>
      <c r="O64" s="1"/>
      <c r="P64" s="7">
        <f t="shared" si="12"/>
        <v>0</v>
      </c>
    </row>
    <row r="65" spans="1:16" ht="18.75">
      <c r="A65" s="47" t="s">
        <v>23</v>
      </c>
      <c r="B65" s="472"/>
      <c r="C65" s="50" t="s">
        <v>18</v>
      </c>
      <c r="D65" s="2"/>
      <c r="E65" s="2"/>
      <c r="F65" s="36"/>
      <c r="G65" s="36"/>
      <c r="H65" s="2"/>
      <c r="I65" s="2"/>
      <c r="J65" s="2"/>
      <c r="K65" s="2"/>
      <c r="L65" s="2"/>
      <c r="M65" s="36"/>
      <c r="N65" s="2"/>
      <c r="O65" s="2"/>
      <c r="P65" s="8">
        <f t="shared" si="12"/>
        <v>0</v>
      </c>
    </row>
    <row r="66" spans="1:16" ht="18.75">
      <c r="A66" s="52"/>
      <c r="B66" s="49" t="s">
        <v>20</v>
      </c>
      <c r="C66" s="57"/>
      <c r="D66" s="1"/>
      <c r="E66" s="1">
        <v>0.052</v>
      </c>
      <c r="F66" s="5">
        <v>0.022</v>
      </c>
      <c r="G66" s="5"/>
      <c r="H66" s="1"/>
      <c r="I66" s="1"/>
      <c r="J66" s="1"/>
      <c r="K66" s="1"/>
      <c r="L66" s="1"/>
      <c r="M66" s="5"/>
      <c r="N66" s="1"/>
      <c r="O66" s="1"/>
      <c r="P66" s="7">
        <f t="shared" si="12"/>
        <v>0.074</v>
      </c>
    </row>
    <row r="67" spans="1:16" ht="19.5" thickBot="1">
      <c r="A67" s="53" t="s">
        <v>0</v>
      </c>
      <c r="B67" s="54" t="s">
        <v>187</v>
      </c>
      <c r="C67" s="54"/>
      <c r="D67" s="15"/>
      <c r="E67" s="15">
        <v>17.43</v>
      </c>
      <c r="F67" s="6">
        <v>9.03</v>
      </c>
      <c r="G67" s="6"/>
      <c r="H67" s="15"/>
      <c r="I67" s="15"/>
      <c r="J67" s="15"/>
      <c r="K67" s="15"/>
      <c r="L67" s="15"/>
      <c r="M67" s="6"/>
      <c r="N67" s="15"/>
      <c r="O67" s="15"/>
      <c r="P67" s="9">
        <f t="shared" si="12"/>
        <v>26.46</v>
      </c>
    </row>
    <row r="68" spans="4:16" ht="18.75">
      <c r="D68" s="65"/>
      <c r="P68" s="10"/>
    </row>
    <row r="69" spans="1:16" ht="19.5" thickBot="1">
      <c r="A69" s="11" t="s">
        <v>97</v>
      </c>
      <c r="B69" s="41"/>
      <c r="C69" s="11"/>
      <c r="D69" s="11"/>
      <c r="E69" s="11"/>
      <c r="F69" s="64"/>
      <c r="G69" s="64"/>
      <c r="H69" s="11"/>
      <c r="I69" s="11"/>
      <c r="J69" s="11"/>
      <c r="K69" s="11"/>
      <c r="L69" s="11"/>
      <c r="M69" s="64"/>
      <c r="N69" s="11"/>
      <c r="O69" s="486"/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7" t="s">
        <v>49</v>
      </c>
      <c r="B71" s="469" t="s">
        <v>161</v>
      </c>
      <c r="C71" s="57" t="s">
        <v>16</v>
      </c>
      <c r="D71" s="1">
        <f>D60+D62+D64+D66</f>
        <v>0</v>
      </c>
      <c r="E71" s="1">
        <f aca="true" t="shared" si="15" ref="E71:O71">+E60+E62+E64+E66</f>
        <v>0.052</v>
      </c>
      <c r="F71" s="5">
        <f t="shared" si="15"/>
        <v>0.022</v>
      </c>
      <c r="G71" s="5">
        <f t="shared" si="15"/>
        <v>0</v>
      </c>
      <c r="H71" s="1">
        <f t="shared" si="15"/>
        <v>0</v>
      </c>
      <c r="I71" s="1">
        <f t="shared" si="15"/>
        <v>0</v>
      </c>
      <c r="J71" s="1">
        <f t="shared" si="15"/>
        <v>0</v>
      </c>
      <c r="K71" s="1">
        <f t="shared" si="15"/>
        <v>0</v>
      </c>
      <c r="L71" s="1">
        <f t="shared" si="15"/>
        <v>0</v>
      </c>
      <c r="M71" s="5">
        <f t="shared" si="15"/>
        <v>0</v>
      </c>
      <c r="N71" s="1">
        <f t="shared" si="15"/>
        <v>0</v>
      </c>
      <c r="O71" s="1">
        <f t="shared" si="15"/>
        <v>0</v>
      </c>
      <c r="P71" s="7">
        <f aca="true" t="shared" si="16" ref="P71:P80">SUM(D71:O71)</f>
        <v>0.074</v>
      </c>
    </row>
    <row r="72" spans="1:16" ht="18.75">
      <c r="A72" s="66" t="s">
        <v>51</v>
      </c>
      <c r="B72" s="470"/>
      <c r="C72" s="50" t="s">
        <v>18</v>
      </c>
      <c r="D72" s="2">
        <f>D61+D63+D65+D67</f>
        <v>0</v>
      </c>
      <c r="E72" s="2">
        <f aca="true" t="shared" si="17" ref="E72:O72">+E61+E63+E65+E67</f>
        <v>17.43</v>
      </c>
      <c r="F72" s="36">
        <f t="shared" si="17"/>
        <v>9.03</v>
      </c>
      <c r="G72" s="36">
        <f t="shared" si="17"/>
        <v>0</v>
      </c>
      <c r="H72" s="2">
        <f t="shared" si="17"/>
        <v>0</v>
      </c>
      <c r="I72" s="2">
        <f t="shared" si="17"/>
        <v>0</v>
      </c>
      <c r="J72" s="2">
        <f t="shared" si="17"/>
        <v>0</v>
      </c>
      <c r="K72" s="2">
        <f t="shared" si="17"/>
        <v>0</v>
      </c>
      <c r="L72" s="2">
        <f t="shared" si="17"/>
        <v>0</v>
      </c>
      <c r="M72" s="36">
        <f t="shared" si="17"/>
        <v>0</v>
      </c>
      <c r="N72" s="2">
        <f t="shared" si="17"/>
        <v>0</v>
      </c>
      <c r="O72" s="2">
        <f t="shared" si="17"/>
        <v>0</v>
      </c>
      <c r="P72" s="8">
        <f t="shared" si="16"/>
        <v>26.46</v>
      </c>
    </row>
    <row r="73" spans="1:16" ht="18.75">
      <c r="A73" s="47" t="s">
        <v>0</v>
      </c>
      <c r="B73" s="471" t="s">
        <v>54</v>
      </c>
      <c r="C73" s="57" t="s">
        <v>16</v>
      </c>
      <c r="D73" s="1">
        <v>0.026</v>
      </c>
      <c r="E73" s="1">
        <v>0.04</v>
      </c>
      <c r="F73" s="5">
        <v>0.026</v>
      </c>
      <c r="G73" s="5"/>
      <c r="H73" s="1"/>
      <c r="I73" s="1"/>
      <c r="J73" s="1"/>
      <c r="K73" s="1"/>
      <c r="L73" s="1"/>
      <c r="M73" s="5"/>
      <c r="N73" s="1"/>
      <c r="O73" s="1"/>
      <c r="P73" s="7">
        <f t="shared" si="16"/>
        <v>0.092</v>
      </c>
    </row>
    <row r="74" spans="1:16" ht="18.75">
      <c r="A74" s="47" t="s">
        <v>34</v>
      </c>
      <c r="B74" s="472"/>
      <c r="C74" s="50" t="s">
        <v>18</v>
      </c>
      <c r="D74" s="2">
        <v>9.765</v>
      </c>
      <c r="E74" s="2">
        <v>11.55</v>
      </c>
      <c r="F74" s="36">
        <v>12.18</v>
      </c>
      <c r="G74" s="36"/>
      <c r="H74" s="2"/>
      <c r="I74" s="2"/>
      <c r="J74" s="2"/>
      <c r="K74" s="2"/>
      <c r="L74" s="2"/>
      <c r="M74" s="36"/>
      <c r="N74" s="2"/>
      <c r="O74" s="2"/>
      <c r="P74" s="8">
        <f t="shared" si="16"/>
        <v>33.495000000000005</v>
      </c>
    </row>
    <row r="75" spans="1:16" ht="18.75">
      <c r="A75" s="47" t="s">
        <v>0</v>
      </c>
      <c r="B75" s="471" t="s">
        <v>55</v>
      </c>
      <c r="C75" s="57" t="s">
        <v>16</v>
      </c>
      <c r="D75" s="1"/>
      <c r="E75" s="1"/>
      <c r="F75" s="5"/>
      <c r="G75" s="5"/>
      <c r="H75" s="1"/>
      <c r="I75" s="1"/>
      <c r="J75" s="1"/>
      <c r="K75" s="1"/>
      <c r="L75" s="1"/>
      <c r="M75" s="5"/>
      <c r="N75" s="1"/>
      <c r="O75" s="1"/>
      <c r="P75" s="7">
        <f t="shared" si="16"/>
        <v>0</v>
      </c>
    </row>
    <row r="76" spans="1:16" ht="18.75">
      <c r="A76" s="47" t="s">
        <v>0</v>
      </c>
      <c r="B76" s="472"/>
      <c r="C76" s="50" t="s">
        <v>18</v>
      </c>
      <c r="D76" s="2"/>
      <c r="E76" s="2"/>
      <c r="F76" s="36"/>
      <c r="G76" s="36"/>
      <c r="H76" s="2"/>
      <c r="I76" s="2"/>
      <c r="J76" s="2"/>
      <c r="K76" s="2"/>
      <c r="L76" s="2"/>
      <c r="M76" s="36"/>
      <c r="N76" s="2"/>
      <c r="O76" s="2"/>
      <c r="P76" s="8">
        <f t="shared" si="16"/>
        <v>0</v>
      </c>
    </row>
    <row r="77" spans="1:16" ht="18.75">
      <c r="A77" s="47" t="s">
        <v>56</v>
      </c>
      <c r="B77" s="49" t="s">
        <v>57</v>
      </c>
      <c r="C77" s="57" t="s">
        <v>16</v>
      </c>
      <c r="D77" s="1"/>
      <c r="E77" s="1"/>
      <c r="F77" s="5"/>
      <c r="G77" s="5"/>
      <c r="H77" s="1"/>
      <c r="I77" s="1"/>
      <c r="J77" s="1"/>
      <c r="K77" s="1"/>
      <c r="L77" s="1"/>
      <c r="M77" s="5"/>
      <c r="N77" s="1"/>
      <c r="O77" s="1"/>
      <c r="P77" s="7">
        <f t="shared" si="16"/>
        <v>0</v>
      </c>
    </row>
    <row r="78" spans="1:16" ht="18.75">
      <c r="A78" s="52"/>
      <c r="B78" s="50" t="s">
        <v>58</v>
      </c>
      <c r="C78" s="50" t="s">
        <v>18</v>
      </c>
      <c r="D78" s="2"/>
      <c r="E78" s="2"/>
      <c r="F78" s="36"/>
      <c r="G78" s="36"/>
      <c r="H78" s="2"/>
      <c r="I78" s="2"/>
      <c r="J78" s="2"/>
      <c r="K78" s="2"/>
      <c r="L78" s="2"/>
      <c r="M78" s="36"/>
      <c r="N78" s="2"/>
      <c r="O78" s="2"/>
      <c r="P78" s="8">
        <f t="shared" si="16"/>
        <v>0</v>
      </c>
    </row>
    <row r="79" spans="1:16" ht="18.75">
      <c r="A79" s="52"/>
      <c r="B79" s="471" t="s">
        <v>59</v>
      </c>
      <c r="C79" s="57" t="s">
        <v>16</v>
      </c>
      <c r="D79" s="1"/>
      <c r="E79" s="1"/>
      <c r="F79" s="5"/>
      <c r="G79" s="5"/>
      <c r="H79" s="1"/>
      <c r="I79" s="1"/>
      <c r="J79" s="1"/>
      <c r="K79" s="1"/>
      <c r="L79" s="1"/>
      <c r="M79" s="5"/>
      <c r="N79" s="1"/>
      <c r="O79" s="1"/>
      <c r="P79" s="7">
        <f t="shared" si="16"/>
        <v>0</v>
      </c>
    </row>
    <row r="80" spans="1:16" ht="18.75">
      <c r="A80" s="47" t="s">
        <v>17</v>
      </c>
      <c r="B80" s="472"/>
      <c r="C80" s="50" t="s">
        <v>18</v>
      </c>
      <c r="D80" s="2"/>
      <c r="E80" s="2"/>
      <c r="F80" s="36"/>
      <c r="G80" s="36"/>
      <c r="H80" s="2"/>
      <c r="I80" s="2"/>
      <c r="J80" s="2"/>
      <c r="K80" s="2"/>
      <c r="L80" s="2"/>
      <c r="M80" s="36"/>
      <c r="N80" s="2"/>
      <c r="O80" s="2"/>
      <c r="P80" s="8">
        <f t="shared" si="16"/>
        <v>0</v>
      </c>
    </row>
    <row r="81" spans="1:16" ht="18.75">
      <c r="A81" s="52"/>
      <c r="B81" s="49" t="s">
        <v>20</v>
      </c>
      <c r="C81" s="57" t="s">
        <v>16</v>
      </c>
      <c r="D81" s="1">
        <v>1.102</v>
      </c>
      <c r="E81" s="1">
        <v>1.46</v>
      </c>
      <c r="F81" s="5">
        <v>0.6567</v>
      </c>
      <c r="G81" s="5"/>
      <c r="H81" s="1"/>
      <c r="I81" s="1"/>
      <c r="J81" s="1"/>
      <c r="K81" s="1"/>
      <c r="L81" s="1"/>
      <c r="M81" s="5"/>
      <c r="N81" s="1"/>
      <c r="O81" s="1"/>
      <c r="P81" s="7">
        <f aca="true" t="shared" si="18" ref="P81:P94">SUM(D81:O81)</f>
        <v>3.2187</v>
      </c>
    </row>
    <row r="82" spans="1:16" ht="18.75">
      <c r="A82" s="52"/>
      <c r="B82" s="50" t="s">
        <v>60</v>
      </c>
      <c r="C82" s="50" t="s">
        <v>18</v>
      </c>
      <c r="D82" s="2">
        <v>262.242</v>
      </c>
      <c r="E82" s="2">
        <v>305.784</v>
      </c>
      <c r="F82" s="36">
        <v>148.668</v>
      </c>
      <c r="G82" s="36"/>
      <c r="H82" s="2"/>
      <c r="I82" s="2"/>
      <c r="J82" s="2"/>
      <c r="K82" s="2"/>
      <c r="L82" s="2"/>
      <c r="M82" s="36"/>
      <c r="N82" s="2"/>
      <c r="O82" s="2"/>
      <c r="P82" s="8">
        <f t="shared" si="18"/>
        <v>716.6940000000001</v>
      </c>
    </row>
    <row r="83" spans="1:16" s="62" customFormat="1" ht="18.75">
      <c r="A83" s="86" t="s">
        <v>23</v>
      </c>
      <c r="B83" s="477" t="s">
        <v>157</v>
      </c>
      <c r="C83" s="63" t="s">
        <v>16</v>
      </c>
      <c r="D83" s="5">
        <f>+D73+D75+D77+D79+D81</f>
        <v>1.1280000000000001</v>
      </c>
      <c r="E83" s="5">
        <f aca="true" t="shared" si="19" ref="E83:J84">+E73+E75+E77+E79+E81</f>
        <v>1.5</v>
      </c>
      <c r="F83" s="5">
        <f t="shared" si="19"/>
        <v>0.6827</v>
      </c>
      <c r="G83" s="5">
        <f t="shared" si="19"/>
        <v>0</v>
      </c>
      <c r="H83" s="5">
        <f t="shared" si="19"/>
        <v>0</v>
      </c>
      <c r="I83" s="5">
        <f t="shared" si="19"/>
        <v>0</v>
      </c>
      <c r="J83" s="5">
        <f t="shared" si="19"/>
        <v>0</v>
      </c>
      <c r="K83" s="5">
        <f>+K73+K75+K77+K79+K81</f>
        <v>0</v>
      </c>
      <c r="L83" s="5">
        <f aca="true" t="shared" si="20" ref="L83:N84">+L73+L75+L77+L79+L81</f>
        <v>0</v>
      </c>
      <c r="M83" s="5">
        <f t="shared" si="20"/>
        <v>0</v>
      </c>
      <c r="N83" s="5">
        <f t="shared" si="20"/>
        <v>0</v>
      </c>
      <c r="O83" s="5">
        <f>+O73+O75+O77+O79+O81</f>
        <v>0</v>
      </c>
      <c r="P83" s="14">
        <f t="shared" si="18"/>
        <v>3.3107</v>
      </c>
    </row>
    <row r="84" spans="1:16" s="62" customFormat="1" ht="18.75">
      <c r="A84" s="87"/>
      <c r="B84" s="478"/>
      <c r="C84" s="88" t="s">
        <v>18</v>
      </c>
      <c r="D84" s="36">
        <f>+D74+D76+D78+D80+D82</f>
        <v>272.007</v>
      </c>
      <c r="E84" s="36">
        <f t="shared" si="19"/>
        <v>317.334</v>
      </c>
      <c r="F84" s="36">
        <f t="shared" si="19"/>
        <v>160.848</v>
      </c>
      <c r="G84" s="36">
        <f t="shared" si="19"/>
        <v>0</v>
      </c>
      <c r="H84" s="36">
        <f t="shared" si="19"/>
        <v>0</v>
      </c>
      <c r="I84" s="36">
        <f t="shared" si="19"/>
        <v>0</v>
      </c>
      <c r="J84" s="36">
        <f t="shared" si="19"/>
        <v>0</v>
      </c>
      <c r="K84" s="36">
        <f>+K74+K76+K78+K80+K82</f>
        <v>0</v>
      </c>
      <c r="L84" s="36">
        <f t="shared" si="20"/>
        <v>0</v>
      </c>
      <c r="M84" s="36">
        <f t="shared" si="20"/>
        <v>0</v>
      </c>
      <c r="N84" s="36">
        <f t="shared" si="20"/>
        <v>0</v>
      </c>
      <c r="O84" s="36">
        <f>+O74+O76+O78+O80+O82</f>
        <v>0</v>
      </c>
      <c r="P84" s="89">
        <f t="shared" si="18"/>
        <v>750.1890000000001</v>
      </c>
    </row>
    <row r="85" spans="1:16" ht="18.75">
      <c r="A85" s="465" t="s">
        <v>188</v>
      </c>
      <c r="B85" s="466"/>
      <c r="C85" s="57" t="s">
        <v>16</v>
      </c>
      <c r="D85" s="1">
        <v>0.012</v>
      </c>
      <c r="E85" s="1">
        <v>0.012</v>
      </c>
      <c r="F85" s="5">
        <v>0.002</v>
      </c>
      <c r="G85" s="5"/>
      <c r="H85" s="1"/>
      <c r="I85" s="1"/>
      <c r="J85" s="1"/>
      <c r="K85" s="1"/>
      <c r="L85" s="1"/>
      <c r="M85" s="5"/>
      <c r="N85" s="1"/>
      <c r="O85" s="1"/>
      <c r="P85" s="7">
        <f t="shared" si="18"/>
        <v>0.026000000000000002</v>
      </c>
    </row>
    <row r="86" spans="1:16" ht="18.75">
      <c r="A86" s="467"/>
      <c r="B86" s="468"/>
      <c r="C86" s="50" t="s">
        <v>18</v>
      </c>
      <c r="D86" s="2">
        <v>2.415</v>
      </c>
      <c r="E86" s="2">
        <v>2.94</v>
      </c>
      <c r="F86" s="36">
        <v>0.525</v>
      </c>
      <c r="G86" s="36"/>
      <c r="H86" s="2"/>
      <c r="I86" s="2"/>
      <c r="J86" s="2"/>
      <c r="K86" s="2"/>
      <c r="L86" s="2"/>
      <c r="M86" s="36"/>
      <c r="N86" s="2"/>
      <c r="O86" s="2"/>
      <c r="P86" s="8">
        <f t="shared" si="18"/>
        <v>5.880000000000001</v>
      </c>
    </row>
    <row r="87" spans="1:16" ht="18.75">
      <c r="A87" s="465" t="s">
        <v>61</v>
      </c>
      <c r="B87" s="466"/>
      <c r="C87" s="57" t="s">
        <v>16</v>
      </c>
      <c r="D87" s="1"/>
      <c r="E87" s="1"/>
      <c r="F87" s="5"/>
      <c r="G87" s="5"/>
      <c r="H87" s="1"/>
      <c r="I87" s="1"/>
      <c r="J87" s="1"/>
      <c r="K87" s="1"/>
      <c r="L87" s="1"/>
      <c r="M87" s="5"/>
      <c r="N87" s="1"/>
      <c r="O87" s="1"/>
      <c r="P87" s="7">
        <f t="shared" si="18"/>
        <v>0</v>
      </c>
    </row>
    <row r="88" spans="1:16" ht="18.75">
      <c r="A88" s="467"/>
      <c r="B88" s="468"/>
      <c r="C88" s="50" t="s">
        <v>18</v>
      </c>
      <c r="D88" s="2"/>
      <c r="E88" s="2"/>
      <c r="F88" s="36"/>
      <c r="G88" s="36"/>
      <c r="H88" s="2"/>
      <c r="I88" s="2"/>
      <c r="J88" s="2"/>
      <c r="K88" s="2"/>
      <c r="L88" s="2"/>
      <c r="M88" s="36"/>
      <c r="N88" s="2"/>
      <c r="O88" s="2"/>
      <c r="P88" s="8">
        <f t="shared" si="18"/>
        <v>0</v>
      </c>
    </row>
    <row r="89" spans="1:16" ht="18.75">
      <c r="A89" s="465" t="s">
        <v>164</v>
      </c>
      <c r="B89" s="466"/>
      <c r="C89" s="57" t="s">
        <v>16</v>
      </c>
      <c r="D89" s="1"/>
      <c r="E89" s="1"/>
      <c r="F89" s="5"/>
      <c r="G89" s="5"/>
      <c r="H89" s="1"/>
      <c r="I89" s="1"/>
      <c r="J89" s="1"/>
      <c r="K89" s="1"/>
      <c r="L89" s="1"/>
      <c r="M89" s="5"/>
      <c r="N89" s="1"/>
      <c r="O89" s="1"/>
      <c r="P89" s="7">
        <f t="shared" si="18"/>
        <v>0</v>
      </c>
    </row>
    <row r="90" spans="1:16" ht="18.75">
      <c r="A90" s="467"/>
      <c r="B90" s="468"/>
      <c r="C90" s="50" t="s">
        <v>18</v>
      </c>
      <c r="D90" s="2"/>
      <c r="E90" s="2"/>
      <c r="F90" s="36"/>
      <c r="G90" s="36"/>
      <c r="H90" s="2"/>
      <c r="I90" s="2"/>
      <c r="J90" s="2"/>
      <c r="K90" s="2"/>
      <c r="L90" s="2"/>
      <c r="M90" s="36"/>
      <c r="N90" s="2"/>
      <c r="O90" s="2"/>
      <c r="P90" s="8">
        <f t="shared" si="18"/>
        <v>0</v>
      </c>
    </row>
    <row r="91" spans="1:16" ht="18.75">
      <c r="A91" s="465" t="s">
        <v>165</v>
      </c>
      <c r="B91" s="466"/>
      <c r="C91" s="57" t="s">
        <v>16</v>
      </c>
      <c r="D91" s="1">
        <v>0.023</v>
      </c>
      <c r="E91" s="1">
        <v>0.008</v>
      </c>
      <c r="F91" s="5">
        <v>0.001</v>
      </c>
      <c r="G91" s="5"/>
      <c r="H91" s="1"/>
      <c r="I91" s="1"/>
      <c r="J91" s="1"/>
      <c r="K91" s="1"/>
      <c r="L91" s="1"/>
      <c r="M91" s="5"/>
      <c r="N91" s="1"/>
      <c r="O91" s="1"/>
      <c r="P91" s="7">
        <f t="shared" si="18"/>
        <v>0.032</v>
      </c>
    </row>
    <row r="92" spans="1:16" ht="18.75">
      <c r="A92" s="467"/>
      <c r="B92" s="468"/>
      <c r="C92" s="50" t="s">
        <v>18</v>
      </c>
      <c r="D92" s="2">
        <v>6.615</v>
      </c>
      <c r="E92" s="2">
        <v>5.355</v>
      </c>
      <c r="F92" s="36">
        <v>1.05</v>
      </c>
      <c r="G92" s="36"/>
      <c r="H92" s="2"/>
      <c r="I92" s="2"/>
      <c r="J92" s="2"/>
      <c r="K92" s="2"/>
      <c r="L92" s="2"/>
      <c r="M92" s="36"/>
      <c r="N92" s="2"/>
      <c r="O92" s="2"/>
      <c r="P92" s="8">
        <f t="shared" si="18"/>
        <v>13.020000000000001</v>
      </c>
    </row>
    <row r="93" spans="1:16" ht="18.75">
      <c r="A93" s="465" t="s">
        <v>63</v>
      </c>
      <c r="B93" s="466"/>
      <c r="C93" s="57" t="s">
        <v>16</v>
      </c>
      <c r="D93" s="1"/>
      <c r="E93" s="1"/>
      <c r="F93" s="5"/>
      <c r="G93" s="5"/>
      <c r="H93" s="1"/>
      <c r="I93" s="1"/>
      <c r="J93" s="1"/>
      <c r="K93" s="1"/>
      <c r="L93" s="1"/>
      <c r="M93" s="5"/>
      <c r="N93" s="1"/>
      <c r="O93" s="1"/>
      <c r="P93" s="7">
        <f t="shared" si="18"/>
        <v>0</v>
      </c>
    </row>
    <row r="94" spans="1:16" ht="18.75">
      <c r="A94" s="467"/>
      <c r="B94" s="468"/>
      <c r="C94" s="50" t="s">
        <v>18</v>
      </c>
      <c r="D94" s="2"/>
      <c r="E94" s="2"/>
      <c r="F94" s="36"/>
      <c r="G94" s="36"/>
      <c r="H94" s="2"/>
      <c r="I94" s="2"/>
      <c r="J94" s="2"/>
      <c r="K94" s="2"/>
      <c r="L94" s="2"/>
      <c r="M94" s="36"/>
      <c r="N94" s="2"/>
      <c r="O94" s="2"/>
      <c r="P94" s="8">
        <f t="shared" si="18"/>
        <v>0</v>
      </c>
    </row>
    <row r="95" spans="1:16" ht="18.75">
      <c r="A95" s="465" t="s">
        <v>175</v>
      </c>
      <c r="B95" s="466"/>
      <c r="C95" s="57" t="s">
        <v>16</v>
      </c>
      <c r="D95" s="1">
        <v>0.104</v>
      </c>
      <c r="E95" s="1">
        <v>0.02</v>
      </c>
      <c r="F95" s="5">
        <v>0.012</v>
      </c>
      <c r="G95" s="5"/>
      <c r="H95" s="1"/>
      <c r="I95" s="1"/>
      <c r="J95" s="1"/>
      <c r="K95" s="1"/>
      <c r="L95" s="1"/>
      <c r="M95" s="5"/>
      <c r="N95" s="1"/>
      <c r="O95" s="1"/>
      <c r="P95" s="7">
        <f aca="true" t="shared" si="21" ref="P95:P102">SUM(D95:O95)</f>
        <v>0.136</v>
      </c>
    </row>
    <row r="96" spans="1:16" ht="18.75">
      <c r="A96" s="467"/>
      <c r="B96" s="468"/>
      <c r="C96" s="50" t="s">
        <v>18</v>
      </c>
      <c r="D96" s="2">
        <v>13.337</v>
      </c>
      <c r="E96" s="2">
        <v>3.938</v>
      </c>
      <c r="F96" s="36">
        <v>1.785</v>
      </c>
      <c r="G96" s="36"/>
      <c r="H96" s="2"/>
      <c r="I96" s="2"/>
      <c r="J96" s="2"/>
      <c r="K96" s="2"/>
      <c r="L96" s="2"/>
      <c r="M96" s="36"/>
      <c r="N96" s="2"/>
      <c r="O96" s="2"/>
      <c r="P96" s="8">
        <f t="shared" si="21"/>
        <v>19.06</v>
      </c>
    </row>
    <row r="97" spans="1:16" ht="18.75">
      <c r="A97" s="465" t="s">
        <v>64</v>
      </c>
      <c r="B97" s="466"/>
      <c r="C97" s="57" t="s">
        <v>16</v>
      </c>
      <c r="D97" s="1">
        <v>0.121</v>
      </c>
      <c r="E97" s="1">
        <v>0.53</v>
      </c>
      <c r="F97" s="5">
        <v>0.2045</v>
      </c>
      <c r="G97" s="5"/>
      <c r="H97" s="1"/>
      <c r="I97" s="1"/>
      <c r="J97" s="1"/>
      <c r="K97" s="1"/>
      <c r="L97" s="1"/>
      <c r="M97" s="5"/>
      <c r="N97" s="1"/>
      <c r="O97" s="1">
        <v>0.008</v>
      </c>
      <c r="P97" s="7">
        <f t="shared" si="21"/>
        <v>0.8635</v>
      </c>
    </row>
    <row r="98" spans="1:16" ht="18.75">
      <c r="A98" s="467"/>
      <c r="B98" s="468"/>
      <c r="C98" s="50" t="s">
        <v>18</v>
      </c>
      <c r="D98" s="2">
        <v>33.786</v>
      </c>
      <c r="E98" s="2">
        <v>145.975</v>
      </c>
      <c r="F98" s="36">
        <v>64.381</v>
      </c>
      <c r="G98" s="36"/>
      <c r="H98" s="2"/>
      <c r="I98" s="2"/>
      <c r="J98" s="2"/>
      <c r="K98" s="2"/>
      <c r="L98" s="2"/>
      <c r="M98" s="36"/>
      <c r="N98" s="2"/>
      <c r="O98" s="2">
        <v>2.797</v>
      </c>
      <c r="P98" s="8">
        <f t="shared" si="21"/>
        <v>246.939</v>
      </c>
    </row>
    <row r="99" spans="1:16" s="62" customFormat="1" ht="18.75">
      <c r="A99" s="479" t="s">
        <v>65</v>
      </c>
      <c r="B99" s="480"/>
      <c r="C99" s="63" t="s">
        <v>16</v>
      </c>
      <c r="D99" s="5">
        <f>+D8+D10+D22+D28+D36+D38+D40+D42+D44+D46+D48+D50+D52+D58+D71+D83+D85+D87+D89+D91+D93+D95+D97</f>
        <v>1.737</v>
      </c>
      <c r="E99" s="5">
        <f aca="true" t="shared" si="22" ref="E99:H100">+E8+E10+E22+E28+E36+E38+E40+E42+E44+E46+E48+E50+E52+E58+E71+E83+E85+E87+E89+E91+E93+E95+E97</f>
        <v>2.498</v>
      </c>
      <c r="F99" s="5">
        <f t="shared" si="22"/>
        <v>1.0602</v>
      </c>
      <c r="G99" s="5">
        <f t="shared" si="22"/>
        <v>0</v>
      </c>
      <c r="H99" s="5">
        <f t="shared" si="22"/>
        <v>0</v>
      </c>
      <c r="I99" s="5">
        <f aca="true" t="shared" si="23" ref="I99:K100">+I8+I10+I22+I28+I36+I38+I40+I42+I44+I46+I48+I50+I52+I58+I71+I83+I85+I87+I89+I91+I93+I95+I97</f>
        <v>0</v>
      </c>
      <c r="J99" s="5">
        <f t="shared" si="23"/>
        <v>0</v>
      </c>
      <c r="K99" s="5">
        <f t="shared" si="23"/>
        <v>0</v>
      </c>
      <c r="L99" s="5">
        <f aca="true" t="shared" si="24" ref="L99:N100">+L8+L10+L22+L28+L36+L38+L40+L42+L44+L46+L48+L50+L52+L58+L71+L83+L85+L87+L89+L91+L93+L95+L97</f>
        <v>0</v>
      </c>
      <c r="M99" s="5">
        <f t="shared" si="24"/>
        <v>0</v>
      </c>
      <c r="N99" s="5">
        <f t="shared" si="24"/>
        <v>0</v>
      </c>
      <c r="O99" s="5">
        <f>+O8+O10+O22+O28+O36+O38+O40+O42+O44+O46+O48+O50+O52+O58+O71+O83+O85+O87+O89+O91+O93+O95+O97</f>
        <v>0.008</v>
      </c>
      <c r="P99" s="14">
        <f t="shared" si="21"/>
        <v>5.3032</v>
      </c>
    </row>
    <row r="100" spans="1:16" s="62" customFormat="1" ht="18.75">
      <c r="A100" s="481"/>
      <c r="B100" s="482"/>
      <c r="C100" s="88" t="s">
        <v>18</v>
      </c>
      <c r="D100" s="36">
        <f>+D9+D11+D23+D29+D37+D39+D41+D43+D45+D47+D49+D51+D53+D59+D72+D84+D86+D88+D90+D92+D94+D96+D98</f>
        <v>398.774</v>
      </c>
      <c r="E100" s="36">
        <f t="shared" si="22"/>
        <v>578.286</v>
      </c>
      <c r="F100" s="36">
        <f t="shared" si="22"/>
        <v>271.587</v>
      </c>
      <c r="G100" s="36">
        <f t="shared" si="22"/>
        <v>0</v>
      </c>
      <c r="H100" s="36">
        <f t="shared" si="22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4"/>
        <v>0</v>
      </c>
      <c r="M100" s="36">
        <f t="shared" si="24"/>
        <v>0</v>
      </c>
      <c r="N100" s="36">
        <f t="shared" si="24"/>
        <v>0</v>
      </c>
      <c r="O100" s="36">
        <f>+O9+O11+O23+O29+O37+O39+O41+O43+O45+O47+O49+O51+O53+O59+O72+O84+O86+O88+O90+O92+O94+O96+O98</f>
        <v>2.797</v>
      </c>
      <c r="P100" s="89">
        <f t="shared" si="21"/>
        <v>1251.444</v>
      </c>
    </row>
    <row r="101" spans="1:16" ht="18.75">
      <c r="A101" s="47" t="s">
        <v>0</v>
      </c>
      <c r="B101" s="471" t="s">
        <v>176</v>
      </c>
      <c r="C101" s="57" t="s">
        <v>16</v>
      </c>
      <c r="D101" s="1"/>
      <c r="E101" s="1"/>
      <c r="F101" s="5"/>
      <c r="G101" s="5"/>
      <c r="H101" s="1"/>
      <c r="I101" s="1"/>
      <c r="J101" s="1"/>
      <c r="K101" s="1"/>
      <c r="L101" s="1"/>
      <c r="M101" s="5"/>
      <c r="N101" s="1"/>
      <c r="O101" s="1"/>
      <c r="P101" s="7">
        <f t="shared" si="21"/>
        <v>0</v>
      </c>
    </row>
    <row r="102" spans="1:16" ht="18.75">
      <c r="A102" s="47" t="s">
        <v>0</v>
      </c>
      <c r="B102" s="472"/>
      <c r="C102" s="50" t="s">
        <v>18</v>
      </c>
      <c r="D102" s="2"/>
      <c r="E102" s="2"/>
      <c r="F102" s="36"/>
      <c r="G102" s="36"/>
      <c r="H102" s="2"/>
      <c r="I102" s="2"/>
      <c r="J102" s="2"/>
      <c r="K102" s="2"/>
      <c r="L102" s="2"/>
      <c r="M102" s="36"/>
      <c r="N102" s="2"/>
      <c r="O102" s="2"/>
      <c r="P102" s="8">
        <f t="shared" si="21"/>
        <v>0</v>
      </c>
    </row>
    <row r="103" spans="1:16" ht="18.75">
      <c r="A103" s="47" t="s">
        <v>66</v>
      </c>
      <c r="B103" s="471" t="s">
        <v>177</v>
      </c>
      <c r="C103" s="57" t="s">
        <v>16</v>
      </c>
      <c r="D103" s="1">
        <v>0.126</v>
      </c>
      <c r="E103" s="1">
        <v>0.165</v>
      </c>
      <c r="F103" s="5">
        <v>0.084</v>
      </c>
      <c r="G103" s="5"/>
      <c r="H103" s="1"/>
      <c r="I103" s="1"/>
      <c r="J103" s="1"/>
      <c r="K103" s="1"/>
      <c r="L103" s="1"/>
      <c r="M103" s="5"/>
      <c r="N103" s="1"/>
      <c r="O103" s="1"/>
      <c r="P103" s="7">
        <f aca="true" t="shared" si="25" ref="P103:P112">SUM(D103:O103)</f>
        <v>0.37500000000000006</v>
      </c>
    </row>
    <row r="104" spans="1:16" ht="18.75">
      <c r="A104" s="47" t="s">
        <v>0</v>
      </c>
      <c r="B104" s="472"/>
      <c r="C104" s="50" t="s">
        <v>18</v>
      </c>
      <c r="D104" s="2">
        <v>61.215</v>
      </c>
      <c r="E104" s="2">
        <v>37.8</v>
      </c>
      <c r="F104" s="36">
        <v>14.7</v>
      </c>
      <c r="G104" s="36"/>
      <c r="H104" s="2"/>
      <c r="I104" s="2"/>
      <c r="J104" s="2"/>
      <c r="K104" s="2"/>
      <c r="L104" s="2"/>
      <c r="M104" s="36"/>
      <c r="N104" s="2"/>
      <c r="O104" s="2"/>
      <c r="P104" s="8">
        <f t="shared" si="25"/>
        <v>113.715</v>
      </c>
    </row>
    <row r="105" spans="1:16" ht="18.75">
      <c r="A105" s="47" t="s">
        <v>0</v>
      </c>
      <c r="B105" s="471" t="s">
        <v>189</v>
      </c>
      <c r="C105" s="57" t="s">
        <v>16</v>
      </c>
      <c r="D105" s="1">
        <v>0.27</v>
      </c>
      <c r="E105" s="1">
        <v>0.11</v>
      </c>
      <c r="F105" s="5">
        <v>0.028</v>
      </c>
      <c r="G105" s="5"/>
      <c r="H105" s="1"/>
      <c r="I105" s="1"/>
      <c r="J105" s="1"/>
      <c r="K105" s="1"/>
      <c r="L105" s="1"/>
      <c r="M105" s="5"/>
      <c r="N105" s="1"/>
      <c r="O105" s="1"/>
      <c r="P105" s="7">
        <f t="shared" si="25"/>
        <v>0.40800000000000003</v>
      </c>
    </row>
    <row r="106" spans="1:16" ht="18.75">
      <c r="A106" s="52"/>
      <c r="B106" s="472"/>
      <c r="C106" s="50" t="s">
        <v>18</v>
      </c>
      <c r="D106" s="2">
        <v>60.166</v>
      </c>
      <c r="E106" s="2">
        <v>26.198</v>
      </c>
      <c r="F106" s="36">
        <v>6.72</v>
      </c>
      <c r="G106" s="36"/>
      <c r="H106" s="2"/>
      <c r="I106" s="2"/>
      <c r="J106" s="2"/>
      <c r="K106" s="2"/>
      <c r="L106" s="2"/>
      <c r="M106" s="36"/>
      <c r="N106" s="2"/>
      <c r="O106" s="2"/>
      <c r="P106" s="8">
        <f t="shared" si="25"/>
        <v>93.084</v>
      </c>
    </row>
    <row r="107" spans="1:16" ht="18.75">
      <c r="A107" s="47" t="s">
        <v>67</v>
      </c>
      <c r="B107" s="471" t="s">
        <v>190</v>
      </c>
      <c r="C107" s="57" t="s">
        <v>16</v>
      </c>
      <c r="D107" s="1">
        <v>0.219</v>
      </c>
      <c r="E107" s="1">
        <v>0.124</v>
      </c>
      <c r="F107" s="5"/>
      <c r="G107" s="5"/>
      <c r="H107" s="1"/>
      <c r="I107" s="1"/>
      <c r="J107" s="1"/>
      <c r="K107" s="1"/>
      <c r="L107" s="1"/>
      <c r="M107" s="5"/>
      <c r="N107" s="1"/>
      <c r="O107" s="1"/>
      <c r="P107" s="7">
        <f t="shared" si="25"/>
        <v>0.34299999999999997</v>
      </c>
    </row>
    <row r="108" spans="1:16" ht="18.75">
      <c r="A108" s="52"/>
      <c r="B108" s="472"/>
      <c r="C108" s="50" t="s">
        <v>18</v>
      </c>
      <c r="D108" s="2">
        <v>91.614</v>
      </c>
      <c r="E108" s="2">
        <v>58.38</v>
      </c>
      <c r="F108" s="36"/>
      <c r="G108" s="36"/>
      <c r="H108" s="2"/>
      <c r="I108" s="2"/>
      <c r="J108" s="2"/>
      <c r="K108" s="2"/>
      <c r="L108" s="2"/>
      <c r="M108" s="36"/>
      <c r="N108" s="2"/>
      <c r="O108" s="2"/>
      <c r="P108" s="8">
        <f t="shared" si="25"/>
        <v>149.994</v>
      </c>
    </row>
    <row r="109" spans="1:16" ht="18.75">
      <c r="A109" s="52"/>
      <c r="B109" s="471" t="s">
        <v>180</v>
      </c>
      <c r="C109" s="57" t="s">
        <v>16</v>
      </c>
      <c r="D109" s="1">
        <v>0.239</v>
      </c>
      <c r="E109" s="1">
        <v>0.286</v>
      </c>
      <c r="F109" s="5">
        <v>0.066</v>
      </c>
      <c r="G109" s="5"/>
      <c r="H109" s="1"/>
      <c r="I109" s="1"/>
      <c r="J109" s="1"/>
      <c r="K109" s="1"/>
      <c r="L109" s="1"/>
      <c r="M109" s="5"/>
      <c r="N109" s="1"/>
      <c r="O109" s="1"/>
      <c r="P109" s="7">
        <f t="shared" si="25"/>
        <v>0.591</v>
      </c>
    </row>
    <row r="110" spans="1:16" ht="18.75">
      <c r="A110" s="52"/>
      <c r="B110" s="472"/>
      <c r="C110" s="50" t="s">
        <v>18</v>
      </c>
      <c r="D110" s="2">
        <v>61.635</v>
      </c>
      <c r="E110" s="2">
        <v>81.27</v>
      </c>
      <c r="F110" s="36">
        <v>29.4</v>
      </c>
      <c r="G110" s="36"/>
      <c r="H110" s="2"/>
      <c r="I110" s="2"/>
      <c r="J110" s="2"/>
      <c r="K110" s="2"/>
      <c r="L110" s="2"/>
      <c r="M110" s="36"/>
      <c r="N110" s="2"/>
      <c r="O110" s="2"/>
      <c r="P110" s="8">
        <f t="shared" si="25"/>
        <v>172.305</v>
      </c>
    </row>
    <row r="111" spans="1:16" ht="18.75">
      <c r="A111" s="47" t="s">
        <v>68</v>
      </c>
      <c r="B111" s="471" t="s">
        <v>191</v>
      </c>
      <c r="C111" s="57" t="s">
        <v>16</v>
      </c>
      <c r="D111" s="1"/>
      <c r="E111" s="1"/>
      <c r="F111" s="5"/>
      <c r="G111" s="5"/>
      <c r="H111" s="1"/>
      <c r="I111" s="1"/>
      <c r="J111" s="1"/>
      <c r="K111" s="1"/>
      <c r="L111" s="1"/>
      <c r="M111" s="5"/>
      <c r="N111" s="1"/>
      <c r="O111" s="1"/>
      <c r="P111" s="7">
        <f t="shared" si="25"/>
        <v>0</v>
      </c>
    </row>
    <row r="112" spans="1:16" ht="18.75">
      <c r="A112" s="52"/>
      <c r="B112" s="472"/>
      <c r="C112" s="50" t="s">
        <v>18</v>
      </c>
      <c r="D112" s="2"/>
      <c r="E112" s="2"/>
      <c r="F112" s="36"/>
      <c r="G112" s="36"/>
      <c r="H112" s="2"/>
      <c r="I112" s="2"/>
      <c r="J112" s="2"/>
      <c r="K112" s="2"/>
      <c r="L112" s="2"/>
      <c r="M112" s="36"/>
      <c r="N112" s="2"/>
      <c r="O112" s="2"/>
      <c r="P112" s="8">
        <f t="shared" si="25"/>
        <v>0</v>
      </c>
    </row>
    <row r="113" spans="1:16" ht="18.75">
      <c r="A113" s="52"/>
      <c r="B113" s="471" t="s">
        <v>192</v>
      </c>
      <c r="C113" s="57" t="s">
        <v>16</v>
      </c>
      <c r="D113" s="1"/>
      <c r="E113" s="1"/>
      <c r="F113" s="5"/>
      <c r="G113" s="5"/>
      <c r="H113" s="1"/>
      <c r="I113" s="1"/>
      <c r="J113" s="1"/>
      <c r="K113" s="1"/>
      <c r="L113" s="1"/>
      <c r="M113" s="5"/>
      <c r="N113" s="1"/>
      <c r="O113" s="1"/>
      <c r="P113" s="7">
        <f aca="true" t="shared" si="26" ref="P113:P121">SUM(D113:O113)</f>
        <v>0</v>
      </c>
    </row>
    <row r="114" spans="1:16" ht="18.75">
      <c r="A114" s="52"/>
      <c r="B114" s="472"/>
      <c r="C114" s="50" t="s">
        <v>18</v>
      </c>
      <c r="D114" s="2"/>
      <c r="E114" s="2"/>
      <c r="F114" s="36"/>
      <c r="G114" s="36"/>
      <c r="H114" s="2"/>
      <c r="I114" s="2"/>
      <c r="J114" s="2"/>
      <c r="K114" s="2"/>
      <c r="L114" s="2"/>
      <c r="M114" s="36"/>
      <c r="N114" s="2"/>
      <c r="O114" s="2"/>
      <c r="P114" s="8">
        <f t="shared" si="26"/>
        <v>0</v>
      </c>
    </row>
    <row r="115" spans="1:16" ht="18.75">
      <c r="A115" s="47" t="s">
        <v>70</v>
      </c>
      <c r="B115" s="471" t="s">
        <v>71</v>
      </c>
      <c r="C115" s="57" t="s">
        <v>16</v>
      </c>
      <c r="D115" s="1"/>
      <c r="E115" s="1"/>
      <c r="F115" s="5"/>
      <c r="G115" s="5"/>
      <c r="H115" s="1"/>
      <c r="I115" s="1"/>
      <c r="J115" s="1"/>
      <c r="K115" s="1"/>
      <c r="L115" s="1"/>
      <c r="M115" s="5"/>
      <c r="N115" s="1"/>
      <c r="O115" s="1"/>
      <c r="P115" s="7">
        <f t="shared" si="26"/>
        <v>0</v>
      </c>
    </row>
    <row r="116" spans="1:16" ht="18.75">
      <c r="A116" s="52"/>
      <c r="B116" s="472"/>
      <c r="C116" s="50" t="s">
        <v>18</v>
      </c>
      <c r="D116" s="2"/>
      <c r="E116" s="2"/>
      <c r="F116" s="36"/>
      <c r="G116" s="36"/>
      <c r="H116" s="2"/>
      <c r="I116" s="2"/>
      <c r="J116" s="2"/>
      <c r="K116" s="2"/>
      <c r="L116" s="2"/>
      <c r="M116" s="36"/>
      <c r="N116" s="2"/>
      <c r="O116" s="2"/>
      <c r="P116" s="8">
        <f t="shared" si="26"/>
        <v>0</v>
      </c>
    </row>
    <row r="117" spans="1:16" ht="18.75">
      <c r="A117" s="52"/>
      <c r="B117" s="471" t="s">
        <v>72</v>
      </c>
      <c r="C117" s="57" t="s">
        <v>16</v>
      </c>
      <c r="D117" s="1">
        <v>15.704</v>
      </c>
      <c r="E117" s="1">
        <v>11.311</v>
      </c>
      <c r="F117" s="5">
        <v>3.4428</v>
      </c>
      <c r="G117" s="5"/>
      <c r="H117" s="1"/>
      <c r="I117" s="1"/>
      <c r="J117" s="1"/>
      <c r="K117" s="1"/>
      <c r="L117" s="1">
        <v>0.305</v>
      </c>
      <c r="M117" s="5">
        <v>2.1385</v>
      </c>
      <c r="N117" s="1">
        <v>4.075</v>
      </c>
      <c r="O117" s="1">
        <v>3.6538</v>
      </c>
      <c r="P117" s="7">
        <f t="shared" si="26"/>
        <v>40.6301</v>
      </c>
    </row>
    <row r="118" spans="1:16" ht="18.75">
      <c r="A118" s="52"/>
      <c r="B118" s="472"/>
      <c r="C118" s="50" t="s">
        <v>18</v>
      </c>
      <c r="D118" s="2">
        <v>8937.438</v>
      </c>
      <c r="E118" s="2">
        <v>7702.437</v>
      </c>
      <c r="F118" s="36">
        <v>3347.973</v>
      </c>
      <c r="G118" s="36"/>
      <c r="H118" s="2"/>
      <c r="I118" s="2"/>
      <c r="J118" s="2"/>
      <c r="K118" s="2"/>
      <c r="L118" s="2">
        <v>156.975</v>
      </c>
      <c r="M118" s="36">
        <v>1108.648</v>
      </c>
      <c r="N118" s="2">
        <v>1684.379</v>
      </c>
      <c r="O118" s="2">
        <v>1587.347</v>
      </c>
      <c r="P118" s="8">
        <f t="shared" si="26"/>
        <v>24525.197</v>
      </c>
    </row>
    <row r="119" spans="1:16" ht="18.75">
      <c r="A119" s="47" t="s">
        <v>23</v>
      </c>
      <c r="B119" s="471" t="s">
        <v>184</v>
      </c>
      <c r="C119" s="57" t="s">
        <v>16</v>
      </c>
      <c r="D119" s="1">
        <v>0.31</v>
      </c>
      <c r="E119" s="1">
        <v>1.022</v>
      </c>
      <c r="F119" s="5">
        <v>0.3991</v>
      </c>
      <c r="G119" s="5"/>
      <c r="H119" s="1"/>
      <c r="I119" s="1"/>
      <c r="J119" s="1"/>
      <c r="K119" s="1"/>
      <c r="L119" s="1"/>
      <c r="M119" s="5"/>
      <c r="N119" s="1"/>
      <c r="O119" s="1"/>
      <c r="P119" s="7">
        <f t="shared" si="26"/>
        <v>1.7311</v>
      </c>
    </row>
    <row r="120" spans="1:16" ht="18.75">
      <c r="A120" s="52"/>
      <c r="B120" s="472"/>
      <c r="C120" s="50" t="s">
        <v>18</v>
      </c>
      <c r="D120" s="2">
        <v>95.808</v>
      </c>
      <c r="E120" s="2">
        <v>332.533</v>
      </c>
      <c r="F120" s="36">
        <v>130.788</v>
      </c>
      <c r="G120" s="36"/>
      <c r="H120" s="2"/>
      <c r="I120" s="2"/>
      <c r="J120" s="2"/>
      <c r="K120" s="2"/>
      <c r="L120" s="2"/>
      <c r="M120" s="36"/>
      <c r="N120" s="2"/>
      <c r="O120" s="2"/>
      <c r="P120" s="8">
        <f t="shared" si="26"/>
        <v>559.129</v>
      </c>
    </row>
    <row r="121" spans="1:16" ht="18.75">
      <c r="A121" s="52"/>
      <c r="B121" s="49" t="s">
        <v>20</v>
      </c>
      <c r="C121" s="57" t="s">
        <v>16</v>
      </c>
      <c r="D121" s="1"/>
      <c r="E121" s="1"/>
      <c r="F121" s="5"/>
      <c r="G121" s="5"/>
      <c r="H121" s="1"/>
      <c r="I121" s="1"/>
      <c r="J121" s="1"/>
      <c r="K121" s="1"/>
      <c r="L121" s="1"/>
      <c r="M121" s="5"/>
      <c r="N121" s="1"/>
      <c r="O121" s="1"/>
      <c r="P121" s="7">
        <f t="shared" si="26"/>
        <v>0</v>
      </c>
    </row>
    <row r="122" spans="1:16" ht="18.75">
      <c r="A122" s="52"/>
      <c r="B122" s="50" t="s">
        <v>73</v>
      </c>
      <c r="C122" s="50" t="s">
        <v>18</v>
      </c>
      <c r="D122" s="2"/>
      <c r="E122" s="2"/>
      <c r="F122" s="36"/>
      <c r="G122" s="36"/>
      <c r="H122" s="2"/>
      <c r="I122" s="2"/>
      <c r="J122" s="2"/>
      <c r="K122" s="2"/>
      <c r="L122" s="2"/>
      <c r="M122" s="36"/>
      <c r="N122" s="2"/>
      <c r="O122" s="2"/>
      <c r="P122" s="8">
        <f aca="true" t="shared" si="27" ref="P122:P128">SUM(D122:O122)</f>
        <v>0</v>
      </c>
    </row>
    <row r="123" spans="1:16" s="62" customFormat="1" ht="18.75">
      <c r="A123" s="60"/>
      <c r="B123" s="477" t="s">
        <v>158</v>
      </c>
      <c r="C123" s="63" t="s">
        <v>16</v>
      </c>
      <c r="D123" s="5">
        <f>+D101+D103+D105+D107+D109+D111+D113+D115+D117+D119+D121</f>
        <v>16.868</v>
      </c>
      <c r="E123" s="5">
        <f aca="true" t="shared" si="28" ref="E123:O124">+E101+E103+E105+E107+E109+E111+E113+E115+E117+E119+E121</f>
        <v>13.018</v>
      </c>
      <c r="F123" s="5">
        <f>+F101+F103+F105+F107+F109+F111+F113+F115+F117+F119+F121</f>
        <v>4.0199</v>
      </c>
      <c r="G123" s="5">
        <f>+G101+G103+G105+G107+G109+G111+G113+G115+G117+G119+G121</f>
        <v>0</v>
      </c>
      <c r="H123" s="5">
        <f>+H101+H103+H105+H107+H109+H111+H113+H115+H117+H119+H121</f>
        <v>0</v>
      </c>
      <c r="I123" s="5">
        <f>+I101+I103+I105+I107+I109+I111+I113+I115+I117+I119+I121</f>
        <v>0</v>
      </c>
      <c r="J123" s="5">
        <f>+J101+J103+J105+J107+J109+J111+J113+J115+J117+J119+J121</f>
        <v>0</v>
      </c>
      <c r="K123" s="5">
        <f t="shared" si="28"/>
        <v>0</v>
      </c>
      <c r="L123" s="5">
        <f t="shared" si="28"/>
        <v>0.305</v>
      </c>
      <c r="M123" s="5">
        <f t="shared" si="28"/>
        <v>2.1385</v>
      </c>
      <c r="N123" s="5">
        <f t="shared" si="28"/>
        <v>4.075</v>
      </c>
      <c r="O123" s="5">
        <f t="shared" si="28"/>
        <v>3.6538</v>
      </c>
      <c r="P123" s="14">
        <f t="shared" si="27"/>
        <v>44.0782</v>
      </c>
    </row>
    <row r="124" spans="1:16" s="62" customFormat="1" ht="18.75">
      <c r="A124" s="87"/>
      <c r="B124" s="478"/>
      <c r="C124" s="88" t="s">
        <v>18</v>
      </c>
      <c r="D124" s="36">
        <f>+D102+D104+D106+D108+D110+D112+D114+D116+D118+D120+D122</f>
        <v>9307.876</v>
      </c>
      <c r="E124" s="36">
        <f t="shared" si="28"/>
        <v>8238.618</v>
      </c>
      <c r="F124" s="36">
        <f t="shared" si="28"/>
        <v>3529.581</v>
      </c>
      <c r="G124" s="36">
        <f t="shared" si="28"/>
        <v>0</v>
      </c>
      <c r="H124" s="36">
        <f t="shared" si="28"/>
        <v>0</v>
      </c>
      <c r="I124" s="36">
        <f t="shared" si="28"/>
        <v>0</v>
      </c>
      <c r="J124" s="36">
        <f>+J102+J104+J106+J108+J110+J112+J114+J116+J118+J120+J122</f>
        <v>0</v>
      </c>
      <c r="K124" s="36">
        <f t="shared" si="28"/>
        <v>0</v>
      </c>
      <c r="L124" s="36">
        <f t="shared" si="28"/>
        <v>156.975</v>
      </c>
      <c r="M124" s="36">
        <f t="shared" si="28"/>
        <v>1108.648</v>
      </c>
      <c r="N124" s="36">
        <f t="shared" si="28"/>
        <v>1684.379</v>
      </c>
      <c r="O124" s="36">
        <f t="shared" si="28"/>
        <v>1587.347</v>
      </c>
      <c r="P124" s="89">
        <f t="shared" si="27"/>
        <v>25613.424</v>
      </c>
    </row>
    <row r="125" spans="1:16" ht="18.75">
      <c r="A125" s="47" t="s">
        <v>0</v>
      </c>
      <c r="B125" s="471" t="s">
        <v>74</v>
      </c>
      <c r="C125" s="57" t="s">
        <v>16</v>
      </c>
      <c r="D125" s="1"/>
      <c r="E125" s="1"/>
      <c r="F125" s="5"/>
      <c r="G125" s="5"/>
      <c r="H125" s="1"/>
      <c r="I125" s="1"/>
      <c r="J125" s="1"/>
      <c r="K125" s="1"/>
      <c r="L125" s="1"/>
      <c r="M125" s="5"/>
      <c r="N125" s="1"/>
      <c r="O125" s="1"/>
      <c r="P125" s="7">
        <f t="shared" si="27"/>
        <v>0</v>
      </c>
    </row>
    <row r="126" spans="1:16" ht="18.75">
      <c r="A126" s="47" t="s">
        <v>0</v>
      </c>
      <c r="B126" s="472"/>
      <c r="C126" s="50" t="s">
        <v>18</v>
      </c>
      <c r="D126" s="2"/>
      <c r="E126" s="2"/>
      <c r="F126" s="36"/>
      <c r="G126" s="36"/>
      <c r="H126" s="2"/>
      <c r="I126" s="2"/>
      <c r="J126" s="2"/>
      <c r="K126" s="2"/>
      <c r="L126" s="2"/>
      <c r="M126" s="36"/>
      <c r="N126" s="2"/>
      <c r="O126" s="2"/>
      <c r="P126" s="8">
        <f t="shared" si="27"/>
        <v>0</v>
      </c>
    </row>
    <row r="127" spans="1:16" ht="18.75">
      <c r="A127" s="47" t="s">
        <v>75</v>
      </c>
      <c r="B127" s="471" t="s">
        <v>76</v>
      </c>
      <c r="C127" s="57" t="s">
        <v>16</v>
      </c>
      <c r="D127" s="1"/>
      <c r="E127" s="1"/>
      <c r="F127" s="5"/>
      <c r="G127" s="5"/>
      <c r="H127" s="1"/>
      <c r="I127" s="1"/>
      <c r="J127" s="1"/>
      <c r="K127" s="1"/>
      <c r="L127" s="1"/>
      <c r="M127" s="5"/>
      <c r="N127" s="1"/>
      <c r="O127" s="1"/>
      <c r="P127" s="7">
        <f t="shared" si="27"/>
        <v>0</v>
      </c>
    </row>
    <row r="128" spans="1:16" ht="18.75">
      <c r="A128" s="52"/>
      <c r="B128" s="472"/>
      <c r="C128" s="50" t="s">
        <v>18</v>
      </c>
      <c r="D128" s="2"/>
      <c r="E128" s="2"/>
      <c r="F128" s="36"/>
      <c r="G128" s="36"/>
      <c r="H128" s="2"/>
      <c r="I128" s="2"/>
      <c r="J128" s="2"/>
      <c r="K128" s="2"/>
      <c r="L128" s="2"/>
      <c r="M128" s="36"/>
      <c r="N128" s="2"/>
      <c r="O128" s="2"/>
      <c r="P128" s="8">
        <f t="shared" si="27"/>
        <v>0</v>
      </c>
    </row>
    <row r="129" spans="1:16" ht="18.75">
      <c r="A129" s="47" t="s">
        <v>77</v>
      </c>
      <c r="B129" s="49" t="s">
        <v>20</v>
      </c>
      <c r="C129" s="49" t="s">
        <v>16</v>
      </c>
      <c r="D129" s="3">
        <v>4.783</v>
      </c>
      <c r="E129" s="3">
        <v>9.767</v>
      </c>
      <c r="F129" s="4"/>
      <c r="G129" s="4"/>
      <c r="H129" s="3"/>
      <c r="I129" s="3"/>
      <c r="J129" s="3"/>
      <c r="K129" s="3"/>
      <c r="L129" s="3"/>
      <c r="M129" s="4"/>
      <c r="N129" s="3"/>
      <c r="O129" s="3"/>
      <c r="P129" s="12">
        <f aca="true" t="shared" si="29" ref="P129:P136">SUM(D129:O129)</f>
        <v>14.55</v>
      </c>
    </row>
    <row r="130" spans="1:16" ht="18.75">
      <c r="A130" s="52"/>
      <c r="B130" s="49" t="s">
        <v>78</v>
      </c>
      <c r="C130" s="57" t="s">
        <v>79</v>
      </c>
      <c r="D130" s="21"/>
      <c r="E130" s="30"/>
      <c r="F130" s="83"/>
      <c r="G130" s="83"/>
      <c r="H130" s="30"/>
      <c r="I130" s="26"/>
      <c r="J130" s="26"/>
      <c r="K130" s="26"/>
      <c r="L130" s="26"/>
      <c r="M130" s="28"/>
      <c r="N130" s="26"/>
      <c r="O130" s="26"/>
      <c r="P130" s="22">
        <f t="shared" si="29"/>
        <v>0</v>
      </c>
    </row>
    <row r="131" spans="1:16" ht="18.75">
      <c r="A131" s="47" t="s">
        <v>23</v>
      </c>
      <c r="B131" s="2"/>
      <c r="C131" s="50" t="s">
        <v>18</v>
      </c>
      <c r="D131" s="2">
        <v>3952.996</v>
      </c>
      <c r="E131" s="2">
        <v>8040.35</v>
      </c>
      <c r="F131" s="36"/>
      <c r="G131" s="36"/>
      <c r="H131" s="2"/>
      <c r="I131" s="2"/>
      <c r="J131" s="2"/>
      <c r="K131" s="2"/>
      <c r="L131" s="2"/>
      <c r="M131" s="36"/>
      <c r="N131" s="2"/>
      <c r="O131" s="2"/>
      <c r="P131" s="8">
        <f t="shared" si="29"/>
        <v>11993.346000000001</v>
      </c>
    </row>
    <row r="132" spans="1:16" s="62" customFormat="1" ht="18.75">
      <c r="A132" s="60"/>
      <c r="B132" s="90" t="s">
        <v>0</v>
      </c>
      <c r="C132" s="61" t="s">
        <v>16</v>
      </c>
      <c r="D132" s="4">
        <f>D125+D127+D129</f>
        <v>4.783</v>
      </c>
      <c r="E132" s="31">
        <f>E125+E127+E129</f>
        <v>9.767</v>
      </c>
      <c r="F132" s="31">
        <f>F125+F127+F129</f>
        <v>0</v>
      </c>
      <c r="G132" s="31">
        <f>G125+G127+G129</f>
        <v>0</v>
      </c>
      <c r="H132" s="31">
        <f>H125+H127+H129</f>
        <v>0</v>
      </c>
      <c r="I132" s="31">
        <f>+I125+I127+I129</f>
        <v>0</v>
      </c>
      <c r="J132" s="31">
        <f>J125+J127+J129</f>
        <v>0</v>
      </c>
      <c r="K132" s="31">
        <f>+K125+K127+K129</f>
        <v>0</v>
      </c>
      <c r="L132" s="31">
        <f>+L125+L127+L129</f>
        <v>0</v>
      </c>
      <c r="M132" s="31">
        <f>+M125+M127+M129</f>
        <v>0</v>
      </c>
      <c r="N132" s="31">
        <f>+N125+N127+N129</f>
        <v>0</v>
      </c>
      <c r="O132" s="31">
        <f>O125+O127+O129</f>
        <v>0</v>
      </c>
      <c r="P132" s="13">
        <f t="shared" si="29"/>
        <v>14.55</v>
      </c>
    </row>
    <row r="133" spans="1:16" s="62" customFormat="1" ht="18.75">
      <c r="A133" s="60"/>
      <c r="B133" s="91" t="s">
        <v>185</v>
      </c>
      <c r="C133" s="63" t="s">
        <v>79</v>
      </c>
      <c r="D133" s="5">
        <f>D130</f>
        <v>0</v>
      </c>
      <c r="E133" s="32">
        <f>E130</f>
        <v>0</v>
      </c>
      <c r="F133" s="32">
        <f>F130</f>
        <v>0</v>
      </c>
      <c r="G133" s="32">
        <f>G130</f>
        <v>0</v>
      </c>
      <c r="H133" s="32">
        <f>H130</f>
        <v>0</v>
      </c>
      <c r="I133" s="32">
        <f aca="true" t="shared" si="30" ref="I133:N133">+I130</f>
        <v>0</v>
      </c>
      <c r="J133" s="32">
        <f t="shared" si="30"/>
        <v>0</v>
      </c>
      <c r="K133" s="32">
        <f t="shared" si="30"/>
        <v>0</v>
      </c>
      <c r="L133" s="32">
        <f t="shared" si="30"/>
        <v>0</v>
      </c>
      <c r="M133" s="32">
        <f t="shared" si="30"/>
        <v>0</v>
      </c>
      <c r="N133" s="32">
        <f t="shared" si="30"/>
        <v>0</v>
      </c>
      <c r="O133" s="32">
        <f>O130</f>
        <v>0</v>
      </c>
      <c r="P133" s="23">
        <f t="shared" si="29"/>
        <v>0</v>
      </c>
    </row>
    <row r="134" spans="1:16" s="62" customFormat="1" ht="18.75">
      <c r="A134" s="87"/>
      <c r="B134" s="36"/>
      <c r="C134" s="88" t="s">
        <v>18</v>
      </c>
      <c r="D134" s="36">
        <f>D126+D128+D131</f>
        <v>3952.996</v>
      </c>
      <c r="E134" s="84">
        <f>E126+E128+E131</f>
        <v>8040.35</v>
      </c>
      <c r="F134" s="84">
        <f>F126+F128+F131</f>
        <v>0</v>
      </c>
      <c r="G134" s="84">
        <f>G126+G128+G131</f>
        <v>0</v>
      </c>
      <c r="H134" s="84">
        <f>H126+H128+H131</f>
        <v>0</v>
      </c>
      <c r="I134" s="84">
        <f>+I126+I128+I131</f>
        <v>0</v>
      </c>
      <c r="J134" s="84">
        <f>J126+J128+J131</f>
        <v>0</v>
      </c>
      <c r="K134" s="84">
        <f>+K126+K128+K131</f>
        <v>0</v>
      </c>
      <c r="L134" s="84">
        <f>+L126+L128+L131</f>
        <v>0</v>
      </c>
      <c r="M134" s="84">
        <f>+M126+M128+M131</f>
        <v>0</v>
      </c>
      <c r="N134" s="84">
        <f>+N126+N128+N131</f>
        <v>0</v>
      </c>
      <c r="O134" s="84">
        <f>O126+O128+O131</f>
        <v>0</v>
      </c>
      <c r="P134" s="89">
        <f t="shared" si="29"/>
        <v>11993.346000000001</v>
      </c>
    </row>
    <row r="135" spans="1:16" s="222" customFormat="1" ht="18.75">
      <c r="A135" s="217"/>
      <c r="B135" s="218" t="s">
        <v>0</v>
      </c>
      <c r="C135" s="219" t="s">
        <v>16</v>
      </c>
      <c r="D135" s="220">
        <f>D132+D123+D99</f>
        <v>23.387999999999998</v>
      </c>
      <c r="E135" s="237">
        <f>E132+E123+E99</f>
        <v>25.283</v>
      </c>
      <c r="F135" s="236">
        <f aca="true" t="shared" si="31" ref="F135:O135">F132+F123+F99</f>
        <v>5.0801</v>
      </c>
      <c r="G135" s="236">
        <f t="shared" si="31"/>
        <v>0</v>
      </c>
      <c r="H135" s="237">
        <f t="shared" si="31"/>
        <v>0</v>
      </c>
      <c r="I135" s="237">
        <f t="shared" si="31"/>
        <v>0</v>
      </c>
      <c r="J135" s="237">
        <f t="shared" si="31"/>
        <v>0</v>
      </c>
      <c r="K135" s="236">
        <f t="shared" si="31"/>
        <v>0</v>
      </c>
      <c r="L135" s="236">
        <f t="shared" si="31"/>
        <v>0.305</v>
      </c>
      <c r="M135" s="236">
        <f t="shared" si="31"/>
        <v>2.1385</v>
      </c>
      <c r="N135" s="237">
        <f t="shared" si="31"/>
        <v>4.075</v>
      </c>
      <c r="O135" s="237">
        <f t="shared" si="31"/>
        <v>3.6618</v>
      </c>
      <c r="P135" s="221">
        <f>SUM(D135:O135)</f>
        <v>63.931400000000004</v>
      </c>
    </row>
    <row r="136" spans="1:16" s="222" customFormat="1" ht="18.75">
      <c r="A136" s="217"/>
      <c r="B136" s="223" t="s">
        <v>142</v>
      </c>
      <c r="C136" s="224" t="s">
        <v>79</v>
      </c>
      <c r="D136" s="225">
        <f>+D130</f>
        <v>0</v>
      </c>
      <c r="E136" s="239">
        <f aca="true" t="shared" si="32" ref="E136:J136">E133</f>
        <v>0</v>
      </c>
      <c r="F136" s="238">
        <f t="shared" si="32"/>
        <v>0</v>
      </c>
      <c r="G136" s="238">
        <f t="shared" si="32"/>
        <v>0</v>
      </c>
      <c r="H136" s="239">
        <f t="shared" si="32"/>
        <v>0</v>
      </c>
      <c r="I136" s="239">
        <f t="shared" si="32"/>
        <v>0</v>
      </c>
      <c r="J136" s="239">
        <f t="shared" si="32"/>
        <v>0</v>
      </c>
      <c r="K136" s="238">
        <f>+K130</f>
        <v>0</v>
      </c>
      <c r="L136" s="238">
        <f>+L130</f>
        <v>0</v>
      </c>
      <c r="M136" s="238">
        <f>M133</f>
        <v>0</v>
      </c>
      <c r="N136" s="239">
        <f>N133</f>
        <v>0</v>
      </c>
      <c r="O136" s="239">
        <f>O133</f>
        <v>0</v>
      </c>
      <c r="P136" s="226">
        <f t="shared" si="29"/>
        <v>0</v>
      </c>
    </row>
    <row r="137" spans="1:16" s="222" customFormat="1" ht="19.5" thickBot="1">
      <c r="A137" s="227"/>
      <c r="B137" s="228"/>
      <c r="C137" s="229" t="s">
        <v>18</v>
      </c>
      <c r="D137" s="230">
        <f>D134+D124+D100</f>
        <v>13659.645999999999</v>
      </c>
      <c r="E137" s="241">
        <f aca="true" t="shared" si="33" ref="E137:O137">E134+E124+E100</f>
        <v>16857.254</v>
      </c>
      <c r="F137" s="240">
        <f t="shared" si="33"/>
        <v>3801.168</v>
      </c>
      <c r="G137" s="240">
        <f t="shared" si="33"/>
        <v>0</v>
      </c>
      <c r="H137" s="241">
        <f t="shared" si="33"/>
        <v>0</v>
      </c>
      <c r="I137" s="241">
        <f t="shared" si="33"/>
        <v>0</v>
      </c>
      <c r="J137" s="241">
        <f t="shared" si="33"/>
        <v>0</v>
      </c>
      <c r="K137" s="240">
        <f t="shared" si="33"/>
        <v>0</v>
      </c>
      <c r="L137" s="240">
        <f t="shared" si="33"/>
        <v>156.975</v>
      </c>
      <c r="M137" s="240">
        <f t="shared" si="33"/>
        <v>1108.648</v>
      </c>
      <c r="N137" s="241">
        <f t="shared" si="33"/>
        <v>1684.379</v>
      </c>
      <c r="O137" s="241">
        <f t="shared" si="33"/>
        <v>1590.144</v>
      </c>
      <c r="P137" s="231">
        <f>SUM(D137:O137)</f>
        <v>38858.214</v>
      </c>
    </row>
    <row r="138" spans="15:16" ht="18.75">
      <c r="O138" s="485" t="s">
        <v>92</v>
      </c>
      <c r="P138" s="485"/>
    </row>
    <row r="140" spans="5:6" ht="18.75">
      <c r="E140" s="65"/>
      <c r="F140" s="24"/>
    </row>
    <row r="141" ht="18.75">
      <c r="F141" s="85"/>
    </row>
    <row r="142" ht="18.75">
      <c r="F142" s="85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60" zoomScaleNormal="60" zoomScalePageLayoutView="0" workbookViewId="0" topLeftCell="A1">
      <pane xSplit="3" ySplit="3" topLeftCell="H11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5.875" style="10" customWidth="1"/>
    <col min="2" max="2" width="21.25390625" style="10" customWidth="1"/>
    <col min="3" max="3" width="11.25390625" style="10" customWidth="1"/>
    <col min="4" max="15" width="18.625" style="10" customWidth="1"/>
    <col min="16" max="16" width="20.375" style="39" customWidth="1"/>
    <col min="17" max="16384" width="9.00390625" style="40" customWidth="1"/>
  </cols>
  <sheetData>
    <row r="1" ht="18.75">
      <c r="B1" s="38" t="s">
        <v>0</v>
      </c>
    </row>
    <row r="2" spans="1:16" ht="19.5" thickBot="1">
      <c r="A2" s="11" t="s">
        <v>98</v>
      </c>
      <c r="B2" s="41"/>
      <c r="C2" s="11"/>
      <c r="F2" s="11"/>
      <c r="G2" s="11"/>
      <c r="H2" s="11"/>
      <c r="I2" s="11"/>
      <c r="J2" s="11"/>
      <c r="K2" s="11"/>
      <c r="L2" s="11"/>
      <c r="M2" s="11"/>
      <c r="N2" s="11"/>
      <c r="O2" s="486"/>
      <c r="P2" s="486"/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8" t="s">
        <v>0</v>
      </c>
      <c r="B4" s="471" t="s">
        <v>15</v>
      </c>
      <c r="C4" s="57" t="s">
        <v>16</v>
      </c>
      <c r="D4" s="1"/>
      <c r="E4" s="1"/>
      <c r="F4" s="1"/>
      <c r="G4" s="1"/>
      <c r="H4" s="1"/>
      <c r="I4" s="1"/>
      <c r="J4" s="1"/>
      <c r="K4" s="1"/>
      <c r="L4" s="1"/>
      <c r="M4" s="1">
        <v>0.0316</v>
      </c>
      <c r="N4" s="1"/>
      <c r="O4" s="1"/>
      <c r="P4" s="7">
        <f>SUM(D4:O4)</f>
        <v>0.0316</v>
      </c>
    </row>
    <row r="5" spans="1:16" ht="18.75">
      <c r="A5" s="48" t="s">
        <v>17</v>
      </c>
      <c r="B5" s="472"/>
      <c r="C5" s="50" t="s">
        <v>18</v>
      </c>
      <c r="D5" s="2"/>
      <c r="E5" s="2"/>
      <c r="F5" s="2"/>
      <c r="G5" s="2"/>
      <c r="H5" s="2"/>
      <c r="I5" s="2"/>
      <c r="J5" s="2"/>
      <c r="K5" s="2"/>
      <c r="L5" s="2"/>
      <c r="M5" s="2">
        <v>3.318</v>
      </c>
      <c r="N5" s="2"/>
      <c r="O5" s="2"/>
      <c r="P5" s="8">
        <f>SUM(D5:O5)</f>
        <v>3.318</v>
      </c>
    </row>
    <row r="6" spans="1:16" ht="18.75">
      <c r="A6" s="48" t="s">
        <v>19</v>
      </c>
      <c r="B6" s="49" t="s">
        <v>20</v>
      </c>
      <c r="C6" s="57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>
        <f>SUM(D6:O6)</f>
        <v>0</v>
      </c>
    </row>
    <row r="7" spans="1:16" ht="18.75">
      <c r="A7" s="48" t="s">
        <v>21</v>
      </c>
      <c r="B7" s="50" t="s">
        <v>100</v>
      </c>
      <c r="C7" s="50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>
        <f>SUM(D7:O7)</f>
        <v>0</v>
      </c>
    </row>
    <row r="8" spans="1:16" s="62" customFormat="1" ht="18.75">
      <c r="A8" s="92" t="s">
        <v>23</v>
      </c>
      <c r="B8" s="477" t="s">
        <v>158</v>
      </c>
      <c r="C8" s="63" t="s">
        <v>16</v>
      </c>
      <c r="D8" s="5">
        <f>D4+D6</f>
        <v>0</v>
      </c>
      <c r="E8" s="5">
        <f>E4+E6</f>
        <v>0</v>
      </c>
      <c r="F8" s="5">
        <f>+F4+F6</f>
        <v>0</v>
      </c>
      <c r="G8" s="5">
        <f aca="true" t="shared" si="0" ref="G8:I9">G4+G6</f>
        <v>0</v>
      </c>
      <c r="H8" s="5">
        <f t="shared" si="0"/>
        <v>0</v>
      </c>
      <c r="I8" s="5">
        <f t="shared" si="0"/>
        <v>0</v>
      </c>
      <c r="J8" s="5">
        <f>+J4+J6</f>
        <v>0</v>
      </c>
      <c r="K8" s="5">
        <f>+K4+K6</f>
        <v>0</v>
      </c>
      <c r="L8" s="5">
        <f>L4+L6</f>
        <v>0</v>
      </c>
      <c r="M8" s="5">
        <f>+M4+M6</f>
        <v>0.0316</v>
      </c>
      <c r="N8" s="5">
        <f>N4+N6</f>
        <v>0</v>
      </c>
      <c r="O8" s="5">
        <f>O4+O6</f>
        <v>0</v>
      </c>
      <c r="P8" s="14">
        <f aca="true" t="shared" si="1" ref="P8:P29">SUM(D8:O8)</f>
        <v>0.0316</v>
      </c>
    </row>
    <row r="9" spans="1:16" s="62" customFormat="1" ht="18.75">
      <c r="A9" s="93"/>
      <c r="B9" s="478"/>
      <c r="C9" s="88" t="s">
        <v>18</v>
      </c>
      <c r="D9" s="36">
        <f>D5+D7</f>
        <v>0</v>
      </c>
      <c r="E9" s="36">
        <f>E5+E7</f>
        <v>0</v>
      </c>
      <c r="F9" s="36">
        <f>+F5+F7</f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>+J5+J7</f>
        <v>0</v>
      </c>
      <c r="K9" s="36">
        <f>+K5+K7</f>
        <v>0</v>
      </c>
      <c r="L9" s="36">
        <f>L5+L7</f>
        <v>0</v>
      </c>
      <c r="M9" s="36">
        <f>+M5+M7</f>
        <v>3.318</v>
      </c>
      <c r="N9" s="36">
        <f>N5+N7</f>
        <v>0</v>
      </c>
      <c r="O9" s="36">
        <f>O5+O7</f>
        <v>0</v>
      </c>
      <c r="P9" s="89">
        <f t="shared" si="1"/>
        <v>3.318</v>
      </c>
    </row>
    <row r="10" spans="1:16" ht="18.75">
      <c r="A10" s="465" t="s">
        <v>25</v>
      </c>
      <c r="B10" s="466"/>
      <c r="C10" s="57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>
        <f t="shared" si="1"/>
        <v>0</v>
      </c>
    </row>
    <row r="11" spans="1:16" ht="18.75">
      <c r="A11" s="467"/>
      <c r="B11" s="468"/>
      <c r="C11" s="50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>
        <f t="shared" si="1"/>
        <v>0</v>
      </c>
    </row>
    <row r="12" spans="1:16" ht="18.75">
      <c r="A12" s="52"/>
      <c r="B12" s="471" t="s">
        <v>26</v>
      </c>
      <c r="C12" s="57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>
        <f t="shared" si="1"/>
        <v>0</v>
      </c>
    </row>
    <row r="13" spans="1:16" ht="18.75">
      <c r="A13" s="47" t="s">
        <v>0</v>
      </c>
      <c r="B13" s="472"/>
      <c r="C13" s="50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>
        <f t="shared" si="1"/>
        <v>0</v>
      </c>
    </row>
    <row r="14" spans="1:16" ht="18.75">
      <c r="A14" s="48" t="s">
        <v>27</v>
      </c>
      <c r="B14" s="471" t="s">
        <v>28</v>
      </c>
      <c r="C14" s="57" t="s">
        <v>16</v>
      </c>
      <c r="D14" s="1"/>
      <c r="E14" s="1"/>
      <c r="F14" s="1"/>
      <c r="G14" s="1"/>
      <c r="H14" s="1"/>
      <c r="I14" s="1"/>
      <c r="J14" s="1"/>
      <c r="K14" s="1"/>
      <c r="L14" s="1">
        <v>0.2251</v>
      </c>
      <c r="M14" s="1">
        <v>0.0761</v>
      </c>
      <c r="N14" s="1">
        <v>0.0208</v>
      </c>
      <c r="O14" s="1"/>
      <c r="P14" s="7">
        <f t="shared" si="1"/>
        <v>0.322</v>
      </c>
    </row>
    <row r="15" spans="1:16" ht="18.75">
      <c r="A15" s="48" t="s">
        <v>0</v>
      </c>
      <c r="B15" s="472"/>
      <c r="C15" s="50" t="s">
        <v>18</v>
      </c>
      <c r="D15" s="2"/>
      <c r="E15" s="2"/>
      <c r="F15" s="2"/>
      <c r="G15" s="2"/>
      <c r="H15" s="2"/>
      <c r="I15" s="2"/>
      <c r="J15" s="2"/>
      <c r="K15" s="2"/>
      <c r="L15" s="2">
        <v>128.678</v>
      </c>
      <c r="M15" s="2">
        <v>48.332</v>
      </c>
      <c r="N15" s="2">
        <v>21.84</v>
      </c>
      <c r="O15" s="2"/>
      <c r="P15" s="8">
        <f t="shared" si="1"/>
        <v>198.85</v>
      </c>
    </row>
    <row r="16" spans="1:16" ht="18.75">
      <c r="A16" s="48" t="s">
        <v>29</v>
      </c>
      <c r="B16" s="471" t="s">
        <v>30</v>
      </c>
      <c r="C16" s="57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>
        <f t="shared" si="1"/>
        <v>0</v>
      </c>
    </row>
    <row r="17" spans="1:16" ht="18.75">
      <c r="A17" s="48"/>
      <c r="B17" s="472"/>
      <c r="C17" s="50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>
        <f t="shared" si="1"/>
        <v>0</v>
      </c>
    </row>
    <row r="18" spans="1:16" ht="18.75">
      <c r="A18" s="48" t="s">
        <v>31</v>
      </c>
      <c r="B18" s="49" t="s">
        <v>104</v>
      </c>
      <c r="C18" s="57" t="s">
        <v>16</v>
      </c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7">
        <f t="shared" si="1"/>
        <v>0</v>
      </c>
    </row>
    <row r="19" spans="1:16" ht="18.75">
      <c r="A19" s="48"/>
      <c r="B19" s="50" t="s">
        <v>105</v>
      </c>
      <c r="C19" s="50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>
        <f t="shared" si="1"/>
        <v>0</v>
      </c>
    </row>
    <row r="20" spans="1:16" ht="18.75">
      <c r="A20" s="48" t="s">
        <v>23</v>
      </c>
      <c r="B20" s="471" t="s">
        <v>32</v>
      </c>
      <c r="C20" s="57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>
        <f t="shared" si="1"/>
        <v>0</v>
      </c>
    </row>
    <row r="21" spans="1:16" ht="18.75">
      <c r="A21" s="52"/>
      <c r="B21" s="472"/>
      <c r="C21" s="50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>
        <f t="shared" si="1"/>
        <v>0</v>
      </c>
    </row>
    <row r="22" spans="1:16" s="62" customFormat="1" ht="18.75">
      <c r="A22" s="60"/>
      <c r="B22" s="469" t="s">
        <v>158</v>
      </c>
      <c r="C22" s="63" t="s">
        <v>16</v>
      </c>
      <c r="D22" s="5">
        <f aca="true" t="shared" si="2" ref="D22:I23">D12+D14+D16+D18+D20</f>
        <v>0</v>
      </c>
      <c r="E22" s="5">
        <f t="shared" si="2"/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>+J12+J14+J16+J18+J20</f>
        <v>0</v>
      </c>
      <c r="K22" s="5">
        <f aca="true" t="shared" si="3" ref="K22:N23">+K12+K14+K16+K18+K20</f>
        <v>0</v>
      </c>
      <c r="L22" s="5">
        <f t="shared" si="3"/>
        <v>0.2251</v>
      </c>
      <c r="M22" s="5">
        <f t="shared" si="3"/>
        <v>0.0761</v>
      </c>
      <c r="N22" s="5">
        <f t="shared" si="3"/>
        <v>0.0208</v>
      </c>
      <c r="O22" s="5">
        <f>O12+O14+O16+O18+O20</f>
        <v>0</v>
      </c>
      <c r="P22" s="14">
        <f t="shared" si="1"/>
        <v>0.322</v>
      </c>
    </row>
    <row r="23" spans="1:16" s="62" customFormat="1" ht="18.75">
      <c r="A23" s="87"/>
      <c r="B23" s="470"/>
      <c r="C23" s="88" t="s">
        <v>18</v>
      </c>
      <c r="D23" s="36">
        <f t="shared" si="2"/>
        <v>0</v>
      </c>
      <c r="E23" s="36">
        <f t="shared" si="2"/>
        <v>0</v>
      </c>
      <c r="F23" s="36">
        <f t="shared" si="2"/>
        <v>0</v>
      </c>
      <c r="G23" s="36">
        <f t="shared" si="2"/>
        <v>0</v>
      </c>
      <c r="H23" s="36">
        <f t="shared" si="2"/>
        <v>0</v>
      </c>
      <c r="I23" s="36">
        <f t="shared" si="2"/>
        <v>0</v>
      </c>
      <c r="J23" s="36">
        <f>+J13+J15+J17+J19+J21</f>
        <v>0</v>
      </c>
      <c r="K23" s="36">
        <f t="shared" si="3"/>
        <v>0</v>
      </c>
      <c r="L23" s="36">
        <f t="shared" si="3"/>
        <v>128.678</v>
      </c>
      <c r="M23" s="36">
        <f t="shared" si="3"/>
        <v>48.332</v>
      </c>
      <c r="N23" s="36">
        <f t="shared" si="3"/>
        <v>21.84</v>
      </c>
      <c r="O23" s="36">
        <f>O13+O15+O17+O19+O21</f>
        <v>0</v>
      </c>
      <c r="P23" s="89">
        <f t="shared" si="1"/>
        <v>198.85</v>
      </c>
    </row>
    <row r="24" spans="1:16" ht="18.75">
      <c r="A24" s="47" t="s">
        <v>0</v>
      </c>
      <c r="B24" s="471" t="s">
        <v>33</v>
      </c>
      <c r="C24" s="57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">
        <f t="shared" si="1"/>
        <v>0</v>
      </c>
    </row>
    <row r="25" spans="1:16" ht="18.75">
      <c r="A25" s="48" t="s">
        <v>34</v>
      </c>
      <c r="B25" s="472"/>
      <c r="C25" s="50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>
        <f t="shared" si="1"/>
        <v>0</v>
      </c>
    </row>
    <row r="26" spans="1:16" ht="18.75">
      <c r="A26" s="48" t="s">
        <v>35</v>
      </c>
      <c r="B26" s="49" t="s">
        <v>20</v>
      </c>
      <c r="C26" s="57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7">
        <f t="shared" si="1"/>
        <v>0</v>
      </c>
    </row>
    <row r="27" spans="1:16" ht="18.75">
      <c r="A27" s="48" t="s">
        <v>36</v>
      </c>
      <c r="B27" s="50" t="s">
        <v>106</v>
      </c>
      <c r="C27" s="50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>
        <f t="shared" si="1"/>
        <v>0</v>
      </c>
    </row>
    <row r="28" spans="1:16" s="62" customFormat="1" ht="18.75">
      <c r="A28" s="92" t="s">
        <v>23</v>
      </c>
      <c r="B28" s="477" t="s">
        <v>158</v>
      </c>
      <c r="C28" s="63" t="s">
        <v>16</v>
      </c>
      <c r="D28" s="5">
        <f aca="true" t="shared" si="4" ref="D28:F29">D24+D26</f>
        <v>0</v>
      </c>
      <c r="E28" s="5">
        <f t="shared" si="4"/>
        <v>0</v>
      </c>
      <c r="F28" s="5">
        <f t="shared" si="4"/>
        <v>0</v>
      </c>
      <c r="G28" s="5">
        <f aca="true" t="shared" si="5" ref="G28:J29">G24+G26</f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aca="true" t="shared" si="6" ref="K28:N29">+K24+K26</f>
        <v>0</v>
      </c>
      <c r="L28" s="5">
        <f t="shared" si="6"/>
        <v>0</v>
      </c>
      <c r="M28" s="80">
        <f t="shared" si="6"/>
        <v>0</v>
      </c>
      <c r="N28" s="5">
        <f t="shared" si="6"/>
        <v>0</v>
      </c>
      <c r="O28" s="5">
        <f>O24+O26</f>
        <v>0</v>
      </c>
      <c r="P28" s="14">
        <f t="shared" si="1"/>
        <v>0</v>
      </c>
    </row>
    <row r="29" spans="1:16" s="62" customFormat="1" ht="18.75">
      <c r="A29" s="87"/>
      <c r="B29" s="478"/>
      <c r="C29" s="88" t="s">
        <v>18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6">
        <f t="shared" si="5"/>
        <v>0</v>
      </c>
      <c r="H29" s="36">
        <f t="shared" si="5"/>
        <v>0</v>
      </c>
      <c r="I29" s="36">
        <f t="shared" si="5"/>
        <v>0</v>
      </c>
      <c r="J29" s="36">
        <f t="shared" si="5"/>
        <v>0</v>
      </c>
      <c r="K29" s="36">
        <f t="shared" si="6"/>
        <v>0</v>
      </c>
      <c r="L29" s="36">
        <f t="shared" si="6"/>
        <v>0</v>
      </c>
      <c r="M29" s="82">
        <f t="shared" si="6"/>
        <v>0</v>
      </c>
      <c r="N29" s="36">
        <f t="shared" si="6"/>
        <v>0</v>
      </c>
      <c r="O29" s="36">
        <f>O25+O27</f>
        <v>0</v>
      </c>
      <c r="P29" s="89">
        <f t="shared" si="1"/>
        <v>0</v>
      </c>
    </row>
    <row r="30" spans="1:16" ht="18.75">
      <c r="A30" s="47" t="s">
        <v>0</v>
      </c>
      <c r="B30" s="471" t="s">
        <v>37</v>
      </c>
      <c r="C30" s="57" t="s">
        <v>16</v>
      </c>
      <c r="D30" s="1">
        <v>2.8794</v>
      </c>
      <c r="E30" s="1">
        <v>0.76831</v>
      </c>
      <c r="F30" s="1"/>
      <c r="G30" s="1"/>
      <c r="H30" s="1"/>
      <c r="I30" s="1"/>
      <c r="J30" s="1"/>
      <c r="K30" s="1"/>
      <c r="L30" s="1"/>
      <c r="M30" s="1"/>
      <c r="N30" s="1"/>
      <c r="O30" s="1">
        <v>0.2052</v>
      </c>
      <c r="P30" s="7">
        <f aca="true" t="shared" si="7" ref="P30:P39">SUM(D30:O30)</f>
        <v>3.85291</v>
      </c>
    </row>
    <row r="31" spans="1:16" ht="18.75">
      <c r="A31" s="48" t="s">
        <v>38</v>
      </c>
      <c r="B31" s="472"/>
      <c r="C31" s="50" t="s">
        <v>18</v>
      </c>
      <c r="D31" s="2">
        <v>762.272</v>
      </c>
      <c r="E31" s="2">
        <v>216.763</v>
      </c>
      <c r="F31" s="2"/>
      <c r="G31" s="2"/>
      <c r="H31" s="2"/>
      <c r="I31" s="2"/>
      <c r="J31" s="2"/>
      <c r="K31" s="2"/>
      <c r="L31" s="2"/>
      <c r="M31" s="2"/>
      <c r="N31" s="2"/>
      <c r="O31" s="2">
        <v>101.383</v>
      </c>
      <c r="P31" s="8">
        <f t="shared" si="7"/>
        <v>1080.4180000000001</v>
      </c>
    </row>
    <row r="32" spans="1:16" ht="18.75">
      <c r="A32" s="48" t="s">
        <v>0</v>
      </c>
      <c r="B32" s="471" t="s">
        <v>39</v>
      </c>
      <c r="C32" s="57" t="s">
        <v>16</v>
      </c>
      <c r="D32" s="1">
        <v>0.008</v>
      </c>
      <c r="E32" s="1">
        <v>0.0069</v>
      </c>
      <c r="F32" s="1"/>
      <c r="G32" s="1"/>
      <c r="H32" s="1"/>
      <c r="I32" s="1"/>
      <c r="J32" s="1"/>
      <c r="K32" s="1"/>
      <c r="L32" s="1"/>
      <c r="M32" s="1"/>
      <c r="N32" s="1"/>
      <c r="O32" s="1">
        <v>0.0023</v>
      </c>
      <c r="P32" s="7">
        <f t="shared" si="7"/>
        <v>0.0172</v>
      </c>
    </row>
    <row r="33" spans="1:16" ht="18.75">
      <c r="A33" s="48" t="s">
        <v>40</v>
      </c>
      <c r="B33" s="472"/>
      <c r="C33" s="50" t="s">
        <v>18</v>
      </c>
      <c r="D33" s="2">
        <v>1.47</v>
      </c>
      <c r="E33" s="2">
        <v>3.292</v>
      </c>
      <c r="F33" s="2"/>
      <c r="G33" s="2"/>
      <c r="H33" s="2"/>
      <c r="I33" s="2"/>
      <c r="J33" s="2"/>
      <c r="K33" s="2"/>
      <c r="L33" s="2"/>
      <c r="M33" s="2"/>
      <c r="N33" s="2"/>
      <c r="O33" s="2">
        <v>1.208</v>
      </c>
      <c r="P33" s="8">
        <f t="shared" si="7"/>
        <v>5.97</v>
      </c>
    </row>
    <row r="34" spans="1:16" ht="18.75">
      <c r="A34" s="48"/>
      <c r="B34" s="49" t="s">
        <v>20</v>
      </c>
      <c r="C34" s="57" t="s">
        <v>16</v>
      </c>
      <c r="D34" s="1">
        <v>0.1312</v>
      </c>
      <c r="E34" s="1">
        <v>0.1328</v>
      </c>
      <c r="F34" s="1"/>
      <c r="G34" s="1"/>
      <c r="H34" s="1"/>
      <c r="I34" s="1"/>
      <c r="J34" s="1"/>
      <c r="K34" s="1"/>
      <c r="L34" s="1"/>
      <c r="M34" s="1">
        <v>0.1579</v>
      </c>
      <c r="N34" s="1">
        <v>0.5175</v>
      </c>
      <c r="O34" s="1">
        <v>0.1851</v>
      </c>
      <c r="P34" s="7">
        <f t="shared" si="7"/>
        <v>1.1245</v>
      </c>
    </row>
    <row r="35" spans="1:16" ht="18.75">
      <c r="A35" s="48" t="s">
        <v>23</v>
      </c>
      <c r="B35" s="50" t="s">
        <v>107</v>
      </c>
      <c r="C35" s="50" t="s">
        <v>18</v>
      </c>
      <c r="D35" s="2">
        <v>21.452</v>
      </c>
      <c r="E35" s="2">
        <v>38.898</v>
      </c>
      <c r="F35" s="2"/>
      <c r="G35" s="2"/>
      <c r="H35" s="2"/>
      <c r="I35" s="2"/>
      <c r="J35" s="2"/>
      <c r="K35" s="2"/>
      <c r="L35" s="2"/>
      <c r="M35" s="2">
        <v>35.801</v>
      </c>
      <c r="N35" s="2">
        <v>121.042</v>
      </c>
      <c r="O35" s="2">
        <v>38.732</v>
      </c>
      <c r="P35" s="8">
        <f t="shared" si="7"/>
        <v>255.925</v>
      </c>
    </row>
    <row r="36" spans="1:16" s="62" customFormat="1" ht="18.75">
      <c r="A36" s="60"/>
      <c r="B36" s="477" t="s">
        <v>158</v>
      </c>
      <c r="C36" s="63" t="s">
        <v>16</v>
      </c>
      <c r="D36" s="5">
        <f>+D30+D32+D34</f>
        <v>3.0186</v>
      </c>
      <c r="E36" s="5">
        <f aca="true" t="shared" si="8" ref="E36:O37">+E30+E32+E34</f>
        <v>0.9080100000000001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0.1579</v>
      </c>
      <c r="N36" s="5">
        <f t="shared" si="8"/>
        <v>0.5175</v>
      </c>
      <c r="O36" s="5">
        <f t="shared" si="8"/>
        <v>0.39259999999999995</v>
      </c>
      <c r="P36" s="14">
        <f t="shared" si="7"/>
        <v>4.99461</v>
      </c>
    </row>
    <row r="37" spans="1:16" s="62" customFormat="1" ht="18.75">
      <c r="A37" s="87"/>
      <c r="B37" s="478"/>
      <c r="C37" s="88" t="s">
        <v>18</v>
      </c>
      <c r="D37" s="36">
        <f>+D31+D33+D35</f>
        <v>785.1940000000001</v>
      </c>
      <c r="E37" s="36">
        <f t="shared" si="8"/>
        <v>258.95300000000003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0</v>
      </c>
      <c r="L37" s="36">
        <f t="shared" si="8"/>
        <v>0</v>
      </c>
      <c r="M37" s="36">
        <f t="shared" si="8"/>
        <v>35.801</v>
      </c>
      <c r="N37" s="36">
        <f t="shared" si="8"/>
        <v>121.042</v>
      </c>
      <c r="O37" s="36">
        <f t="shared" si="8"/>
        <v>141.32299999999998</v>
      </c>
      <c r="P37" s="89">
        <f t="shared" si="7"/>
        <v>1342.313</v>
      </c>
    </row>
    <row r="38" spans="1:16" ht="18.75">
      <c r="A38" s="465" t="s">
        <v>41</v>
      </c>
      <c r="B38" s="466"/>
      <c r="C38" s="57" t="s">
        <v>16</v>
      </c>
      <c r="D38" s="1"/>
      <c r="E38" s="1">
        <v>0.0058</v>
      </c>
      <c r="F38" s="1"/>
      <c r="G38" s="1"/>
      <c r="H38" s="1"/>
      <c r="I38" s="1"/>
      <c r="J38" s="1">
        <v>0.0207</v>
      </c>
      <c r="K38" s="1"/>
      <c r="L38" s="1"/>
      <c r="M38" s="1">
        <v>0.072</v>
      </c>
      <c r="N38" s="1">
        <v>0.0973</v>
      </c>
      <c r="O38" s="1">
        <v>0.1673</v>
      </c>
      <c r="P38" s="7">
        <f t="shared" si="7"/>
        <v>0.3631</v>
      </c>
    </row>
    <row r="39" spans="1:16" ht="18.75">
      <c r="A39" s="467"/>
      <c r="B39" s="468"/>
      <c r="C39" s="50" t="s">
        <v>18</v>
      </c>
      <c r="D39" s="2"/>
      <c r="E39" s="2">
        <v>1.523</v>
      </c>
      <c r="F39" s="2"/>
      <c r="G39" s="2"/>
      <c r="H39" s="2"/>
      <c r="I39" s="2"/>
      <c r="J39" s="2">
        <v>4.72</v>
      </c>
      <c r="K39" s="2"/>
      <c r="L39" s="2"/>
      <c r="M39" s="2">
        <v>7.56</v>
      </c>
      <c r="N39" s="2">
        <v>21.204</v>
      </c>
      <c r="O39" s="2">
        <v>56.363</v>
      </c>
      <c r="P39" s="8">
        <f t="shared" si="7"/>
        <v>91.37</v>
      </c>
    </row>
    <row r="40" spans="1:16" ht="18.75">
      <c r="A40" s="465" t="s">
        <v>42</v>
      </c>
      <c r="B40" s="466"/>
      <c r="C40" s="57" t="s">
        <v>16</v>
      </c>
      <c r="D40" s="1"/>
      <c r="E40" s="1"/>
      <c r="F40" s="1"/>
      <c r="G40" s="1"/>
      <c r="H40" s="1"/>
      <c r="I40" s="1"/>
      <c r="J40" s="1"/>
      <c r="K40" s="1">
        <v>0.5347</v>
      </c>
      <c r="L40" s="1">
        <v>1.6771</v>
      </c>
      <c r="M40" s="1">
        <v>7.1772</v>
      </c>
      <c r="N40" s="1">
        <v>13.8041</v>
      </c>
      <c r="O40" s="1">
        <v>3.8478</v>
      </c>
      <c r="P40" s="7">
        <f aca="true" t="shared" si="9" ref="P40:P47">SUM(D40:O40)</f>
        <v>27.0409</v>
      </c>
    </row>
    <row r="41" spans="1:16" ht="18.75">
      <c r="A41" s="467"/>
      <c r="B41" s="468"/>
      <c r="C41" s="50" t="s">
        <v>18</v>
      </c>
      <c r="D41" s="2"/>
      <c r="E41" s="2"/>
      <c r="F41" s="2"/>
      <c r="G41" s="2"/>
      <c r="H41" s="2"/>
      <c r="I41" s="2"/>
      <c r="J41" s="2"/>
      <c r="K41" s="2">
        <v>54.531</v>
      </c>
      <c r="L41" s="2">
        <v>136.902</v>
      </c>
      <c r="M41" s="2">
        <v>614.245</v>
      </c>
      <c r="N41" s="2">
        <v>941.584</v>
      </c>
      <c r="O41" s="2">
        <v>213.138</v>
      </c>
      <c r="P41" s="8">
        <f t="shared" si="9"/>
        <v>1960.3999999999999</v>
      </c>
    </row>
    <row r="42" spans="1:16" ht="18.75">
      <c r="A42" s="465" t="s">
        <v>43</v>
      </c>
      <c r="B42" s="466"/>
      <c r="C42" s="57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>
        <f t="shared" si="9"/>
        <v>0</v>
      </c>
    </row>
    <row r="43" spans="1:16" ht="18.75">
      <c r="A43" s="467"/>
      <c r="B43" s="468"/>
      <c r="C43" s="50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>
        <f t="shared" si="9"/>
        <v>0</v>
      </c>
    </row>
    <row r="44" spans="1:16" ht="18.75">
      <c r="A44" s="465" t="s">
        <v>44</v>
      </c>
      <c r="B44" s="466"/>
      <c r="C44" s="57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>
        <f t="shared" si="9"/>
        <v>0</v>
      </c>
    </row>
    <row r="45" spans="1:16" ht="18.75">
      <c r="A45" s="467"/>
      <c r="B45" s="468"/>
      <c r="C45" s="50" t="s">
        <v>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>
        <f t="shared" si="9"/>
        <v>0</v>
      </c>
    </row>
    <row r="46" spans="1:16" ht="18.75">
      <c r="A46" s="465" t="s">
        <v>45</v>
      </c>
      <c r="B46" s="466"/>
      <c r="C46" s="57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>
        <f t="shared" si="9"/>
        <v>0</v>
      </c>
    </row>
    <row r="47" spans="1:16" ht="18.75">
      <c r="A47" s="467"/>
      <c r="B47" s="468"/>
      <c r="C47" s="50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>
        <f t="shared" si="9"/>
        <v>0</v>
      </c>
    </row>
    <row r="48" spans="1:16" ht="18.75">
      <c r="A48" s="465" t="s">
        <v>46</v>
      </c>
      <c r="B48" s="466"/>
      <c r="C48" s="57" t="s">
        <v>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v>0</v>
      </c>
      <c r="O48" s="1">
        <v>0.043</v>
      </c>
      <c r="P48" s="7">
        <f aca="true" t="shared" si="10" ref="P48:P57">SUM(D48:O48)</f>
        <v>0.043</v>
      </c>
    </row>
    <row r="49" spans="1:16" ht="18.75">
      <c r="A49" s="467"/>
      <c r="B49" s="468"/>
      <c r="C49" s="50" t="s">
        <v>18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0.053</v>
      </c>
      <c r="O49" s="2">
        <v>0.452</v>
      </c>
      <c r="P49" s="8">
        <f t="shared" si="10"/>
        <v>0.505</v>
      </c>
    </row>
    <row r="50" spans="1:16" ht="18.75">
      <c r="A50" s="465" t="s">
        <v>47</v>
      </c>
      <c r="B50" s="466"/>
      <c r="C50" s="57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>
        <f t="shared" si="10"/>
        <v>0</v>
      </c>
    </row>
    <row r="51" spans="1:16" ht="18.75">
      <c r="A51" s="467"/>
      <c r="B51" s="468"/>
      <c r="C51" s="50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>
        <f t="shared" si="10"/>
        <v>0</v>
      </c>
    </row>
    <row r="52" spans="1:16" ht="18.75">
      <c r="A52" s="465" t="s">
        <v>48</v>
      </c>
      <c r="B52" s="466"/>
      <c r="C52" s="57" t="s">
        <v>16</v>
      </c>
      <c r="D52" s="1"/>
      <c r="E52" s="1"/>
      <c r="F52" s="1"/>
      <c r="G52" s="1"/>
      <c r="H52" s="1"/>
      <c r="I52" s="1"/>
      <c r="J52" s="1"/>
      <c r="K52" s="1">
        <v>0.0087</v>
      </c>
      <c r="L52" s="1">
        <v>0.1095</v>
      </c>
      <c r="M52" s="1">
        <v>59.97065</v>
      </c>
      <c r="N52" s="1">
        <v>100.04315</v>
      </c>
      <c r="O52" s="1">
        <v>4.0016</v>
      </c>
      <c r="P52" s="7">
        <f t="shared" si="10"/>
        <v>164.1336</v>
      </c>
    </row>
    <row r="53" spans="1:16" ht="18.75">
      <c r="A53" s="467"/>
      <c r="B53" s="468"/>
      <c r="C53" s="50" t="s">
        <v>18</v>
      </c>
      <c r="D53" s="2"/>
      <c r="E53" s="2"/>
      <c r="F53" s="2"/>
      <c r="G53" s="2"/>
      <c r="H53" s="2"/>
      <c r="I53" s="2"/>
      <c r="J53" s="2"/>
      <c r="K53" s="2">
        <v>4.038</v>
      </c>
      <c r="L53" s="2">
        <v>40.669</v>
      </c>
      <c r="M53" s="2">
        <v>19835.925</v>
      </c>
      <c r="N53" s="2">
        <v>40046.976</v>
      </c>
      <c r="O53" s="2">
        <v>2068.372</v>
      </c>
      <c r="P53" s="8">
        <f t="shared" si="10"/>
        <v>61995.98</v>
      </c>
    </row>
    <row r="54" spans="1:16" ht="18.75">
      <c r="A54" s="47" t="s">
        <v>0</v>
      </c>
      <c r="B54" s="471" t="s">
        <v>116</v>
      </c>
      <c r="C54" s="57" t="s">
        <v>16</v>
      </c>
      <c r="D54" s="1"/>
      <c r="E54" s="1"/>
      <c r="F54" s="1"/>
      <c r="G54" s="1"/>
      <c r="H54" s="1"/>
      <c r="I54" s="1"/>
      <c r="J54" s="1">
        <v>0.0007</v>
      </c>
      <c r="K54" s="1">
        <v>0.0031</v>
      </c>
      <c r="L54" s="1">
        <v>0.0111</v>
      </c>
      <c r="M54" s="1">
        <v>0.005</v>
      </c>
      <c r="N54" s="1">
        <v>0.0022</v>
      </c>
      <c r="O54" s="1"/>
      <c r="P54" s="7">
        <f t="shared" si="10"/>
        <v>0.0221</v>
      </c>
    </row>
    <row r="55" spans="1:16" ht="18.75">
      <c r="A55" s="48" t="s">
        <v>38</v>
      </c>
      <c r="B55" s="472"/>
      <c r="C55" s="50" t="s">
        <v>18</v>
      </c>
      <c r="D55" s="2"/>
      <c r="E55" s="2"/>
      <c r="F55" s="2"/>
      <c r="G55" s="2"/>
      <c r="H55" s="2"/>
      <c r="I55" s="2"/>
      <c r="J55" s="2">
        <v>0.735</v>
      </c>
      <c r="K55" s="2">
        <v>3.906</v>
      </c>
      <c r="L55" s="2">
        <v>20.465</v>
      </c>
      <c r="M55" s="2">
        <v>9.345</v>
      </c>
      <c r="N55" s="2">
        <v>1.554</v>
      </c>
      <c r="O55" s="2"/>
      <c r="P55" s="8">
        <f t="shared" si="10"/>
        <v>36.005</v>
      </c>
    </row>
    <row r="56" spans="1:16" ht="18.75">
      <c r="A56" s="48" t="s">
        <v>17</v>
      </c>
      <c r="B56" s="49" t="s">
        <v>20</v>
      </c>
      <c r="C56" s="57" t="s">
        <v>16</v>
      </c>
      <c r="D56" s="1"/>
      <c r="E56" s="1"/>
      <c r="F56" s="1"/>
      <c r="G56" s="1"/>
      <c r="H56" s="1"/>
      <c r="I56" s="1"/>
      <c r="J56" s="1">
        <v>0.0054</v>
      </c>
      <c r="K56" s="1">
        <v>0.4884</v>
      </c>
      <c r="L56" s="1">
        <v>0.1575</v>
      </c>
      <c r="M56" s="1">
        <v>0.0645</v>
      </c>
      <c r="N56" s="1">
        <v>0.0483</v>
      </c>
      <c r="O56" s="1">
        <v>0.0148</v>
      </c>
      <c r="P56" s="7">
        <f t="shared" si="10"/>
        <v>0.7789</v>
      </c>
    </row>
    <row r="57" spans="1:16" ht="18.75">
      <c r="A57" s="48" t="s">
        <v>23</v>
      </c>
      <c r="B57" s="50" t="s">
        <v>117</v>
      </c>
      <c r="C57" s="50" t="s">
        <v>18</v>
      </c>
      <c r="D57" s="2"/>
      <c r="E57" s="2"/>
      <c r="F57" s="2"/>
      <c r="G57" s="2"/>
      <c r="H57" s="2"/>
      <c r="I57" s="2"/>
      <c r="J57" s="2">
        <v>4.211</v>
      </c>
      <c r="K57" s="2">
        <v>319.997</v>
      </c>
      <c r="L57" s="2">
        <v>115.718</v>
      </c>
      <c r="M57" s="2">
        <v>49.854</v>
      </c>
      <c r="N57" s="2">
        <v>33.886</v>
      </c>
      <c r="O57" s="2">
        <v>11.981</v>
      </c>
      <c r="P57" s="8">
        <f t="shared" si="10"/>
        <v>535.647</v>
      </c>
    </row>
    <row r="58" spans="1:16" s="62" customFormat="1" ht="18.75">
      <c r="A58" s="60"/>
      <c r="B58" s="477" t="s">
        <v>158</v>
      </c>
      <c r="C58" s="63" t="s">
        <v>16</v>
      </c>
      <c r="D58" s="5">
        <f aca="true" t="shared" si="11" ref="D58:F59">D54+D56</f>
        <v>0</v>
      </c>
      <c r="E58" s="5">
        <f t="shared" si="11"/>
        <v>0</v>
      </c>
      <c r="F58" s="5">
        <f t="shared" si="11"/>
        <v>0</v>
      </c>
      <c r="G58" s="5">
        <f aca="true" t="shared" si="12" ref="G58:I59">G54+G56</f>
        <v>0</v>
      </c>
      <c r="H58" s="5">
        <f t="shared" si="12"/>
        <v>0</v>
      </c>
      <c r="I58" s="5">
        <f t="shared" si="12"/>
        <v>0</v>
      </c>
      <c r="J58" s="5">
        <f>+J54+J56</f>
        <v>0.0061</v>
      </c>
      <c r="K58" s="5">
        <f aca="true" t="shared" si="13" ref="K58:N59">+K54+K56</f>
        <v>0.4915</v>
      </c>
      <c r="L58" s="5">
        <f t="shared" si="13"/>
        <v>0.1686</v>
      </c>
      <c r="M58" s="5">
        <f t="shared" si="13"/>
        <v>0.0695</v>
      </c>
      <c r="N58" s="5">
        <f t="shared" si="13"/>
        <v>0.0505</v>
      </c>
      <c r="O58" s="5">
        <f>O54+O56</f>
        <v>0.0148</v>
      </c>
      <c r="P58" s="14">
        <f>P54+P56</f>
        <v>0.801</v>
      </c>
    </row>
    <row r="59" spans="1:16" s="62" customFormat="1" ht="18.75">
      <c r="A59" s="87"/>
      <c r="B59" s="478"/>
      <c r="C59" s="88" t="s">
        <v>18</v>
      </c>
      <c r="D59" s="36">
        <f t="shared" si="11"/>
        <v>0</v>
      </c>
      <c r="E59" s="36">
        <f t="shared" si="11"/>
        <v>0</v>
      </c>
      <c r="F59" s="36">
        <f t="shared" si="11"/>
        <v>0</v>
      </c>
      <c r="G59" s="36">
        <f t="shared" si="12"/>
        <v>0</v>
      </c>
      <c r="H59" s="36">
        <f t="shared" si="12"/>
        <v>0</v>
      </c>
      <c r="I59" s="36">
        <f t="shared" si="12"/>
        <v>0</v>
      </c>
      <c r="J59" s="36">
        <f>+J55+J57</f>
        <v>4.946000000000001</v>
      </c>
      <c r="K59" s="36">
        <f t="shared" si="13"/>
        <v>323.903</v>
      </c>
      <c r="L59" s="36">
        <f t="shared" si="13"/>
        <v>136.183</v>
      </c>
      <c r="M59" s="36">
        <f t="shared" si="13"/>
        <v>59.199</v>
      </c>
      <c r="N59" s="36">
        <f t="shared" si="13"/>
        <v>35.440000000000005</v>
      </c>
      <c r="O59" s="36">
        <f>O55+O57</f>
        <v>11.981</v>
      </c>
      <c r="P59" s="89">
        <f>P55+P57</f>
        <v>571.652</v>
      </c>
    </row>
    <row r="60" spans="1:16" ht="18.75">
      <c r="A60" s="47" t="s">
        <v>0</v>
      </c>
      <c r="B60" s="471" t="s">
        <v>118</v>
      </c>
      <c r="C60" s="57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>
        <f aca="true" t="shared" si="14" ref="P60:P67">P56+P58</f>
        <v>1.5799</v>
      </c>
    </row>
    <row r="61" spans="1:16" ht="18.75">
      <c r="A61" s="48" t="s">
        <v>49</v>
      </c>
      <c r="B61" s="472"/>
      <c r="C61" s="50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>
        <f t="shared" si="14"/>
        <v>1107.299</v>
      </c>
    </row>
    <row r="62" spans="1:16" ht="18.75">
      <c r="A62" s="48" t="s">
        <v>0</v>
      </c>
      <c r="B62" s="49" t="s">
        <v>50</v>
      </c>
      <c r="C62" s="57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>
        <f t="shared" si="14"/>
        <v>2.3809</v>
      </c>
    </row>
    <row r="63" spans="1:16" ht="18.75">
      <c r="A63" s="48" t="s">
        <v>51</v>
      </c>
      <c r="B63" s="50" t="s">
        <v>119</v>
      </c>
      <c r="C63" s="50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8">
        <f t="shared" si="14"/>
        <v>1678.951</v>
      </c>
    </row>
    <row r="64" spans="1:16" ht="18.75">
      <c r="A64" s="48" t="s">
        <v>0</v>
      </c>
      <c r="B64" s="471" t="s">
        <v>53</v>
      </c>
      <c r="C64" s="57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>
        <f t="shared" si="14"/>
        <v>3.9608</v>
      </c>
    </row>
    <row r="65" spans="1:16" ht="18.75">
      <c r="A65" s="48" t="s">
        <v>23</v>
      </c>
      <c r="B65" s="472"/>
      <c r="C65" s="50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>
        <f t="shared" si="14"/>
        <v>2786.25</v>
      </c>
    </row>
    <row r="66" spans="1:16" ht="18.75">
      <c r="A66" s="48"/>
      <c r="B66" s="49" t="s">
        <v>20</v>
      </c>
      <c r="C66" s="57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>
        <f t="shared" si="14"/>
        <v>6.3416999999999994</v>
      </c>
    </row>
    <row r="67" spans="1:16" ht="19.5" thickBot="1">
      <c r="A67" s="53" t="s">
        <v>0</v>
      </c>
      <c r="B67" s="54" t="s">
        <v>119</v>
      </c>
      <c r="C67" s="54" t="s">
        <v>18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9">
        <f t="shared" si="14"/>
        <v>4465.201</v>
      </c>
    </row>
    <row r="68" ht="18.75">
      <c r="P68" s="10"/>
    </row>
    <row r="69" spans="1:16" ht="19.5" thickBot="1">
      <c r="A69" s="11" t="s">
        <v>98</v>
      </c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86"/>
      <c r="P69" s="486"/>
    </row>
    <row r="70" spans="1:16" ht="18.75">
      <c r="A70" s="51"/>
      <c r="B70" s="55"/>
      <c r="C70" s="55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s="62" customFormat="1" ht="18.75">
      <c r="A71" s="92" t="s">
        <v>49</v>
      </c>
      <c r="B71" s="477" t="s">
        <v>161</v>
      </c>
      <c r="C71" s="63" t="s">
        <v>16</v>
      </c>
      <c r="D71" s="5">
        <f>D60+D62+D64+D66</f>
        <v>0</v>
      </c>
      <c r="E71" s="5">
        <f aca="true" t="shared" si="15" ref="E71:O72">E60+E62+E64+E66</f>
        <v>0</v>
      </c>
      <c r="F71" s="5">
        <f t="shared" si="15"/>
        <v>0</v>
      </c>
      <c r="G71" s="5">
        <f t="shared" si="15"/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5">
        <f t="shared" si="15"/>
        <v>0</v>
      </c>
      <c r="L71" s="5">
        <f t="shared" si="15"/>
        <v>0</v>
      </c>
      <c r="M71" s="5">
        <f t="shared" si="15"/>
        <v>0</v>
      </c>
      <c r="N71" s="5">
        <f t="shared" si="15"/>
        <v>0</v>
      </c>
      <c r="O71" s="5">
        <f t="shared" si="15"/>
        <v>0</v>
      </c>
      <c r="P71" s="14">
        <f>P60+P62+P64+P66</f>
        <v>14.2633</v>
      </c>
    </row>
    <row r="72" spans="1:16" s="62" customFormat="1" ht="18.75">
      <c r="A72" s="93" t="s">
        <v>51</v>
      </c>
      <c r="B72" s="478"/>
      <c r="C72" s="88" t="s">
        <v>18</v>
      </c>
      <c r="D72" s="36">
        <f>D61+D63+D65+D67</f>
        <v>0</v>
      </c>
      <c r="E72" s="36">
        <f t="shared" si="15"/>
        <v>0</v>
      </c>
      <c r="F72" s="36">
        <f t="shared" si="15"/>
        <v>0</v>
      </c>
      <c r="G72" s="36">
        <f t="shared" si="15"/>
        <v>0</v>
      </c>
      <c r="H72" s="36">
        <f t="shared" si="15"/>
        <v>0</v>
      </c>
      <c r="I72" s="36">
        <f t="shared" si="15"/>
        <v>0</v>
      </c>
      <c r="J72" s="36">
        <f t="shared" si="15"/>
        <v>0</v>
      </c>
      <c r="K72" s="36">
        <f t="shared" si="15"/>
        <v>0</v>
      </c>
      <c r="L72" s="36">
        <f t="shared" si="15"/>
        <v>0</v>
      </c>
      <c r="M72" s="36">
        <f t="shared" si="15"/>
        <v>0</v>
      </c>
      <c r="N72" s="36">
        <f t="shared" si="15"/>
        <v>0</v>
      </c>
      <c r="O72" s="36">
        <f t="shared" si="15"/>
        <v>0</v>
      </c>
      <c r="P72" s="89">
        <f>P61+P63+P65+P67</f>
        <v>10037.701000000001</v>
      </c>
    </row>
    <row r="73" spans="1:16" ht="18.75">
      <c r="A73" s="47" t="s">
        <v>0</v>
      </c>
      <c r="B73" s="471" t="s">
        <v>54</v>
      </c>
      <c r="C73" s="57" t="s">
        <v>16</v>
      </c>
      <c r="D73" s="1">
        <v>0.5564</v>
      </c>
      <c r="E73" s="1">
        <v>0.6992</v>
      </c>
      <c r="F73" s="1"/>
      <c r="G73" s="1"/>
      <c r="H73" s="1"/>
      <c r="I73" s="1"/>
      <c r="J73" s="1">
        <v>0.8061</v>
      </c>
      <c r="K73" s="1">
        <v>2.6774</v>
      </c>
      <c r="L73" s="1">
        <v>2.3929</v>
      </c>
      <c r="M73" s="1">
        <v>2.1422</v>
      </c>
      <c r="N73" s="1">
        <v>1.8381</v>
      </c>
      <c r="O73" s="1">
        <v>2.4545</v>
      </c>
      <c r="P73" s="7">
        <f>SUM(D73:O73)</f>
        <v>13.5668</v>
      </c>
    </row>
    <row r="74" spans="1:16" ht="18.75">
      <c r="A74" s="48" t="s">
        <v>34</v>
      </c>
      <c r="B74" s="472"/>
      <c r="C74" s="50" t="s">
        <v>18</v>
      </c>
      <c r="D74" s="2">
        <v>751.308</v>
      </c>
      <c r="E74" s="2">
        <v>1198.077</v>
      </c>
      <c r="F74" s="2"/>
      <c r="G74" s="2"/>
      <c r="H74" s="2"/>
      <c r="I74" s="2"/>
      <c r="J74" s="2">
        <v>903.519</v>
      </c>
      <c r="K74" s="2">
        <v>4331.144</v>
      </c>
      <c r="L74" s="2">
        <v>5007.048</v>
      </c>
      <c r="M74" s="2">
        <v>4751.242</v>
      </c>
      <c r="N74" s="2">
        <v>3550.034</v>
      </c>
      <c r="O74" s="2">
        <v>3618.179</v>
      </c>
      <c r="P74" s="8">
        <f>SUM(D74:O74)</f>
        <v>24110.551000000003</v>
      </c>
    </row>
    <row r="75" spans="1:16" ht="18.75">
      <c r="A75" s="48" t="s">
        <v>0</v>
      </c>
      <c r="B75" s="471" t="s">
        <v>55</v>
      </c>
      <c r="C75" s="57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>
        <f aca="true" t="shared" si="16" ref="P75:P80">SUM(D75:O75)</f>
        <v>0</v>
      </c>
    </row>
    <row r="76" spans="1:16" ht="18.75">
      <c r="A76" s="48" t="s">
        <v>0</v>
      </c>
      <c r="B76" s="472"/>
      <c r="C76" s="50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8">
        <f t="shared" si="16"/>
        <v>0</v>
      </c>
    </row>
    <row r="77" spans="1:16" ht="18.75">
      <c r="A77" s="48" t="s">
        <v>56</v>
      </c>
      <c r="B77" s="49" t="s">
        <v>57</v>
      </c>
      <c r="C77" s="57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>
        <f t="shared" si="16"/>
        <v>0</v>
      </c>
    </row>
    <row r="78" spans="1:16" ht="18.75">
      <c r="A78" s="48"/>
      <c r="B78" s="50" t="s">
        <v>58</v>
      </c>
      <c r="C78" s="50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8">
        <f t="shared" si="16"/>
        <v>0</v>
      </c>
    </row>
    <row r="79" spans="1:16" ht="18.75">
      <c r="A79" s="48"/>
      <c r="B79" s="471" t="s">
        <v>59</v>
      </c>
      <c r="C79" s="57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>
        <f t="shared" si="16"/>
        <v>0</v>
      </c>
    </row>
    <row r="80" spans="1:16" ht="18.75">
      <c r="A80" s="48" t="s">
        <v>17</v>
      </c>
      <c r="B80" s="472"/>
      <c r="C80" s="50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8">
        <f t="shared" si="16"/>
        <v>0</v>
      </c>
    </row>
    <row r="81" spans="1:16" ht="18.75">
      <c r="A81" s="48"/>
      <c r="B81" s="49" t="s">
        <v>20</v>
      </c>
      <c r="C81" s="57" t="s">
        <v>16</v>
      </c>
      <c r="D81" s="1">
        <v>14.3663</v>
      </c>
      <c r="E81" s="1">
        <v>9.7653</v>
      </c>
      <c r="F81" s="1">
        <v>0.6339</v>
      </c>
      <c r="G81" s="1"/>
      <c r="H81" s="1"/>
      <c r="I81" s="1"/>
      <c r="J81" s="1">
        <v>5.5621</v>
      </c>
      <c r="K81" s="1">
        <v>11.7681</v>
      </c>
      <c r="L81" s="1">
        <v>0.7386</v>
      </c>
      <c r="M81" s="1">
        <v>8.7256</v>
      </c>
      <c r="N81" s="1">
        <v>16.8026</v>
      </c>
      <c r="O81" s="1">
        <v>22.243</v>
      </c>
      <c r="P81" s="7">
        <f aca="true" t="shared" si="17" ref="P81:P94">SUM(D81:O81)</f>
        <v>90.60549999999999</v>
      </c>
    </row>
    <row r="82" spans="1:16" ht="18.75">
      <c r="A82" s="48"/>
      <c r="B82" s="50" t="s">
        <v>124</v>
      </c>
      <c r="C82" s="50" t="s">
        <v>18</v>
      </c>
      <c r="D82" s="2">
        <v>5796.979</v>
      </c>
      <c r="E82" s="2">
        <v>5884.581</v>
      </c>
      <c r="F82" s="2">
        <v>328.256</v>
      </c>
      <c r="G82" s="2"/>
      <c r="H82" s="2"/>
      <c r="I82" s="2"/>
      <c r="J82" s="2">
        <v>3840.494</v>
      </c>
      <c r="K82" s="2">
        <v>10140.285</v>
      </c>
      <c r="L82" s="2">
        <v>1037.739</v>
      </c>
      <c r="M82" s="2">
        <v>6933.845</v>
      </c>
      <c r="N82" s="2">
        <v>8166.943</v>
      </c>
      <c r="O82" s="2">
        <v>9815.626</v>
      </c>
      <c r="P82" s="8">
        <f t="shared" si="17"/>
        <v>51944.74800000001</v>
      </c>
    </row>
    <row r="83" spans="1:16" s="62" customFormat="1" ht="18.75">
      <c r="A83" s="92" t="s">
        <v>23</v>
      </c>
      <c r="B83" s="469" t="s">
        <v>174</v>
      </c>
      <c r="C83" s="63" t="s">
        <v>16</v>
      </c>
      <c r="D83" s="5">
        <f>+D73+D75+D77+D79+D81</f>
        <v>14.9227</v>
      </c>
      <c r="E83" s="5">
        <f aca="true" t="shared" si="18" ref="E83:O84">+E73+E75+E77+E79+E81</f>
        <v>10.4645</v>
      </c>
      <c r="F83" s="5">
        <f t="shared" si="18"/>
        <v>0.6339</v>
      </c>
      <c r="G83" s="5">
        <f t="shared" si="18"/>
        <v>0</v>
      </c>
      <c r="H83" s="5">
        <f t="shared" si="18"/>
        <v>0</v>
      </c>
      <c r="I83" s="5">
        <f t="shared" si="18"/>
        <v>0</v>
      </c>
      <c r="J83" s="5">
        <f t="shared" si="18"/>
        <v>6.3682</v>
      </c>
      <c r="K83" s="5">
        <f t="shared" si="18"/>
        <v>14.445500000000001</v>
      </c>
      <c r="L83" s="5">
        <f t="shared" si="18"/>
        <v>3.1315</v>
      </c>
      <c r="M83" s="5">
        <f t="shared" si="18"/>
        <v>10.867799999999999</v>
      </c>
      <c r="N83" s="5">
        <f t="shared" si="18"/>
        <v>18.640700000000002</v>
      </c>
      <c r="O83" s="5">
        <f t="shared" si="18"/>
        <v>24.697499999999998</v>
      </c>
      <c r="P83" s="14">
        <f t="shared" si="17"/>
        <v>104.1723</v>
      </c>
    </row>
    <row r="84" spans="1:16" s="62" customFormat="1" ht="18.75">
      <c r="A84" s="87"/>
      <c r="B84" s="470"/>
      <c r="C84" s="88" t="s">
        <v>18</v>
      </c>
      <c r="D84" s="36">
        <f>+D74+D76+D78+D80+D82</f>
        <v>6548.287</v>
      </c>
      <c r="E84" s="36">
        <f t="shared" si="18"/>
        <v>7082.658</v>
      </c>
      <c r="F84" s="36">
        <f t="shared" si="18"/>
        <v>328.256</v>
      </c>
      <c r="G84" s="36">
        <f t="shared" si="18"/>
        <v>0</v>
      </c>
      <c r="H84" s="36">
        <f t="shared" si="18"/>
        <v>0</v>
      </c>
      <c r="I84" s="36">
        <f t="shared" si="18"/>
        <v>0</v>
      </c>
      <c r="J84" s="36">
        <f t="shared" si="18"/>
        <v>4744.013</v>
      </c>
      <c r="K84" s="36">
        <f t="shared" si="18"/>
        <v>14471.429</v>
      </c>
      <c r="L84" s="36">
        <f t="shared" si="18"/>
        <v>6044.787</v>
      </c>
      <c r="M84" s="36">
        <f t="shared" si="18"/>
        <v>11685.087</v>
      </c>
      <c r="N84" s="36">
        <f t="shared" si="18"/>
        <v>11716.977</v>
      </c>
      <c r="O84" s="36">
        <f t="shared" si="18"/>
        <v>13433.805</v>
      </c>
      <c r="P84" s="89">
        <f t="shared" si="17"/>
        <v>76055.299</v>
      </c>
    </row>
    <row r="85" spans="1:16" ht="18.75">
      <c r="A85" s="465" t="s">
        <v>163</v>
      </c>
      <c r="B85" s="466"/>
      <c r="C85" s="57" t="s">
        <v>16</v>
      </c>
      <c r="D85" s="1">
        <v>0.0222</v>
      </c>
      <c r="E85" s="1">
        <v>0</v>
      </c>
      <c r="F85" s="1"/>
      <c r="G85" s="1"/>
      <c r="H85" s="1"/>
      <c r="I85" s="1"/>
      <c r="J85" s="1"/>
      <c r="K85" s="1"/>
      <c r="L85" s="1"/>
      <c r="M85" s="1">
        <v>0.0964</v>
      </c>
      <c r="N85" s="1">
        <v>0.4235</v>
      </c>
      <c r="O85" s="1">
        <v>0.3811</v>
      </c>
      <c r="P85" s="7">
        <f t="shared" si="17"/>
        <v>0.9232</v>
      </c>
    </row>
    <row r="86" spans="1:16" ht="18.75">
      <c r="A86" s="467"/>
      <c r="B86" s="468"/>
      <c r="C86" s="50" t="s">
        <v>18</v>
      </c>
      <c r="D86" s="2">
        <v>14.555</v>
      </c>
      <c r="E86" s="2">
        <v>1.365</v>
      </c>
      <c r="F86" s="2"/>
      <c r="G86" s="2"/>
      <c r="H86" s="2"/>
      <c r="I86" s="2"/>
      <c r="J86" s="2"/>
      <c r="K86" s="2"/>
      <c r="L86" s="2"/>
      <c r="M86" s="2">
        <v>47.39</v>
      </c>
      <c r="N86" s="2">
        <v>214.955</v>
      </c>
      <c r="O86" s="2">
        <v>224.733</v>
      </c>
      <c r="P86" s="8">
        <f t="shared" si="17"/>
        <v>502.998</v>
      </c>
    </row>
    <row r="87" spans="1:16" ht="18.75">
      <c r="A87" s="465" t="s">
        <v>61</v>
      </c>
      <c r="B87" s="466"/>
      <c r="C87" s="57" t="s">
        <v>16</v>
      </c>
      <c r="D87" s="1"/>
      <c r="E87" s="1">
        <v>0.0151</v>
      </c>
      <c r="F87" s="1">
        <v>0.0434</v>
      </c>
      <c r="G87" s="1"/>
      <c r="H87" s="1"/>
      <c r="I87" s="1"/>
      <c r="J87" s="1"/>
      <c r="K87" s="1"/>
      <c r="L87" s="1"/>
      <c r="M87" s="1"/>
      <c r="N87" s="1"/>
      <c r="O87" s="1"/>
      <c r="P87" s="7">
        <f t="shared" si="17"/>
        <v>0.0585</v>
      </c>
    </row>
    <row r="88" spans="1:16" ht="18.75">
      <c r="A88" s="467"/>
      <c r="B88" s="468"/>
      <c r="C88" s="50" t="s">
        <v>18</v>
      </c>
      <c r="D88" s="2"/>
      <c r="E88" s="2">
        <v>3.796</v>
      </c>
      <c r="F88" s="2">
        <v>9.114</v>
      </c>
      <c r="G88" s="2"/>
      <c r="H88" s="2"/>
      <c r="I88" s="2"/>
      <c r="J88" s="2"/>
      <c r="K88" s="2"/>
      <c r="L88" s="2"/>
      <c r="M88" s="2"/>
      <c r="N88" s="2"/>
      <c r="O88" s="2"/>
      <c r="P88" s="8">
        <f t="shared" si="17"/>
        <v>12.91</v>
      </c>
    </row>
    <row r="89" spans="1:16" ht="18.75">
      <c r="A89" s="465" t="s">
        <v>164</v>
      </c>
      <c r="B89" s="466"/>
      <c r="C89" s="57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>
        <f t="shared" si="17"/>
        <v>0</v>
      </c>
    </row>
    <row r="90" spans="1:16" ht="18.75">
      <c r="A90" s="467"/>
      <c r="B90" s="468"/>
      <c r="C90" s="50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8">
        <f t="shared" si="17"/>
        <v>0</v>
      </c>
    </row>
    <row r="91" spans="1:16" ht="18.75">
      <c r="A91" s="465" t="s">
        <v>165</v>
      </c>
      <c r="B91" s="466"/>
      <c r="C91" s="57" t="s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>
        <f t="shared" si="17"/>
        <v>0</v>
      </c>
    </row>
    <row r="92" spans="1:16" ht="18.75">
      <c r="A92" s="467"/>
      <c r="B92" s="468"/>
      <c r="C92" s="50" t="s">
        <v>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8">
        <f t="shared" si="17"/>
        <v>0</v>
      </c>
    </row>
    <row r="93" spans="1:16" ht="18.75">
      <c r="A93" s="465" t="s">
        <v>63</v>
      </c>
      <c r="B93" s="466"/>
      <c r="C93" s="57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>
        <f t="shared" si="17"/>
        <v>0</v>
      </c>
    </row>
    <row r="94" spans="1:16" ht="18.75">
      <c r="A94" s="467"/>
      <c r="B94" s="468"/>
      <c r="C94" s="50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8">
        <f t="shared" si="17"/>
        <v>0</v>
      </c>
    </row>
    <row r="95" spans="1:16" ht="18.75">
      <c r="A95" s="465" t="s">
        <v>175</v>
      </c>
      <c r="B95" s="466"/>
      <c r="C95" s="57" t="s">
        <v>16</v>
      </c>
      <c r="D95" s="1">
        <v>2.9534</v>
      </c>
      <c r="E95" s="1">
        <v>6.0843</v>
      </c>
      <c r="F95" s="1">
        <v>0.1999</v>
      </c>
      <c r="G95" s="1"/>
      <c r="H95" s="1"/>
      <c r="I95" s="1"/>
      <c r="J95" s="1">
        <v>0.0787</v>
      </c>
      <c r="K95" s="1">
        <v>2.9772</v>
      </c>
      <c r="L95" s="1">
        <v>0.9135</v>
      </c>
      <c r="M95" s="1">
        <v>2.1567</v>
      </c>
      <c r="N95" s="1">
        <v>2.7182</v>
      </c>
      <c r="O95" s="1">
        <v>1.7327</v>
      </c>
      <c r="P95" s="7">
        <f aca="true" t="shared" si="19" ref="P95:P102">SUM(D95:O95)</f>
        <v>19.8146</v>
      </c>
    </row>
    <row r="96" spans="1:16" ht="18.75">
      <c r="A96" s="467"/>
      <c r="B96" s="468"/>
      <c r="C96" s="50" t="s">
        <v>18</v>
      </c>
      <c r="D96" s="2">
        <v>466.516</v>
      </c>
      <c r="E96" s="2">
        <v>2651.966</v>
      </c>
      <c r="F96" s="2">
        <v>103.329</v>
      </c>
      <c r="G96" s="2"/>
      <c r="H96" s="2"/>
      <c r="I96" s="2"/>
      <c r="J96" s="2">
        <v>115.151</v>
      </c>
      <c r="K96" s="2">
        <v>4018.282</v>
      </c>
      <c r="L96" s="2">
        <v>1034.906</v>
      </c>
      <c r="M96" s="2">
        <v>1689.38</v>
      </c>
      <c r="N96" s="2">
        <v>1136.886</v>
      </c>
      <c r="O96" s="2">
        <v>525.586</v>
      </c>
      <c r="P96" s="8">
        <f t="shared" si="19"/>
        <v>11742.002000000002</v>
      </c>
    </row>
    <row r="97" spans="1:16" ht="18.75">
      <c r="A97" s="465" t="s">
        <v>64</v>
      </c>
      <c r="B97" s="466"/>
      <c r="C97" s="57" t="s">
        <v>16</v>
      </c>
      <c r="D97" s="1">
        <v>1.239</v>
      </c>
      <c r="E97" s="1">
        <v>1.3344</v>
      </c>
      <c r="F97" s="1">
        <v>0.1529</v>
      </c>
      <c r="G97" s="1"/>
      <c r="H97" s="1">
        <v>0.0153</v>
      </c>
      <c r="I97" s="1">
        <v>0.5208</v>
      </c>
      <c r="J97" s="1">
        <v>2.1258</v>
      </c>
      <c r="K97" s="1">
        <v>1.0786</v>
      </c>
      <c r="L97" s="1">
        <v>0.1554</v>
      </c>
      <c r="M97" s="1">
        <v>1.2109</v>
      </c>
      <c r="N97" s="1">
        <v>2.3504</v>
      </c>
      <c r="O97" s="1">
        <v>1.9802</v>
      </c>
      <c r="P97" s="7">
        <f t="shared" si="19"/>
        <v>12.1637</v>
      </c>
    </row>
    <row r="98" spans="1:16" ht="18.75">
      <c r="A98" s="467"/>
      <c r="B98" s="468"/>
      <c r="C98" s="50" t="s">
        <v>18</v>
      </c>
      <c r="D98" s="2">
        <v>599.582</v>
      </c>
      <c r="E98" s="2">
        <v>972.511</v>
      </c>
      <c r="F98" s="2">
        <v>131.209</v>
      </c>
      <c r="G98" s="2"/>
      <c r="H98" s="2">
        <v>49.178</v>
      </c>
      <c r="I98" s="2">
        <v>336.754</v>
      </c>
      <c r="J98" s="2">
        <v>1075.993</v>
      </c>
      <c r="K98" s="2">
        <v>482.7</v>
      </c>
      <c r="L98" s="2">
        <v>90.971</v>
      </c>
      <c r="M98" s="2">
        <v>495.096</v>
      </c>
      <c r="N98" s="2">
        <v>755.055</v>
      </c>
      <c r="O98" s="2">
        <v>704.967</v>
      </c>
      <c r="P98" s="8">
        <f t="shared" si="19"/>
        <v>5694.016</v>
      </c>
    </row>
    <row r="99" spans="1:16" s="62" customFormat="1" ht="18.75">
      <c r="A99" s="473" t="s">
        <v>65</v>
      </c>
      <c r="B99" s="474"/>
      <c r="C99" s="63" t="s">
        <v>16</v>
      </c>
      <c r="D99" s="5">
        <f>+D8+D10+D22+D28+D36+D38+D40+D42+D44+D46+D48+D50+D52+D58+D71+D83+D85+D87+D89+D91+D93+D95+D97</f>
        <v>22.155900000000003</v>
      </c>
      <c r="E99" s="5">
        <f>+E8+E10+E22+E28+E36+E38+E40+E42+E44+E46+E48+E50+E52+E58+E71+E83+E85+E87+E89+E91+E93+E95+E97</f>
        <v>18.812109999999997</v>
      </c>
      <c r="F99" s="5">
        <f aca="true" t="shared" si="20" ref="F99:O100">+F8+F10+F22+F28+F36+F38+F40+F42+F44+F46+F48+F50+F52+F58+F71+F83+F85+F87+F89+F91+F93+F95+F97</f>
        <v>1.0301</v>
      </c>
      <c r="G99" s="5">
        <f t="shared" si="20"/>
        <v>0</v>
      </c>
      <c r="H99" s="5">
        <f t="shared" si="20"/>
        <v>0.0153</v>
      </c>
      <c r="I99" s="5">
        <f t="shared" si="20"/>
        <v>0.5208</v>
      </c>
      <c r="J99" s="5">
        <f t="shared" si="20"/>
        <v>8.599499999999999</v>
      </c>
      <c r="K99" s="5">
        <f t="shared" si="20"/>
        <v>19.5362</v>
      </c>
      <c r="L99" s="5">
        <f t="shared" si="20"/>
        <v>6.3807</v>
      </c>
      <c r="M99" s="5">
        <f t="shared" si="20"/>
        <v>81.88675</v>
      </c>
      <c r="N99" s="5">
        <f t="shared" si="20"/>
        <v>138.66615</v>
      </c>
      <c r="O99" s="5">
        <f t="shared" si="20"/>
        <v>37.2586</v>
      </c>
      <c r="P99" s="14">
        <f t="shared" si="19"/>
        <v>334.86211000000003</v>
      </c>
    </row>
    <row r="100" spans="1:16" s="62" customFormat="1" ht="18.75">
      <c r="A100" s="475"/>
      <c r="B100" s="476"/>
      <c r="C100" s="88" t="s">
        <v>18</v>
      </c>
      <c r="D100" s="36">
        <f>+D9+D11+D23+D29+D37+D39+D41+D43+D45+D47+D49+D51+D53+D59+D72+D84+D86+D88+D90+D92+D94+D96+D98</f>
        <v>8414.134</v>
      </c>
      <c r="E100" s="36">
        <f>+E9+E11+E23+E29+E37+E39+E41+E43+E45+E47+E49+E51+E53+E59+E72+E84+E86+E88+E90+E92+E94+E96+E98</f>
        <v>10972.772</v>
      </c>
      <c r="F100" s="36">
        <f t="shared" si="20"/>
        <v>571.9079999999999</v>
      </c>
      <c r="G100" s="36">
        <f t="shared" si="20"/>
        <v>0</v>
      </c>
      <c r="H100" s="36">
        <f t="shared" si="20"/>
        <v>49.178</v>
      </c>
      <c r="I100" s="36">
        <f t="shared" si="20"/>
        <v>336.754</v>
      </c>
      <c r="J100" s="36">
        <f t="shared" si="20"/>
        <v>5944.823</v>
      </c>
      <c r="K100" s="36">
        <f t="shared" si="20"/>
        <v>19354.883</v>
      </c>
      <c r="L100" s="36">
        <f t="shared" si="20"/>
        <v>7613.096</v>
      </c>
      <c r="M100" s="36">
        <f t="shared" si="20"/>
        <v>34521.333</v>
      </c>
      <c r="N100" s="36">
        <f t="shared" si="20"/>
        <v>55012.012</v>
      </c>
      <c r="O100" s="36">
        <f t="shared" si="20"/>
        <v>17380.72</v>
      </c>
      <c r="P100" s="89">
        <f t="shared" si="19"/>
        <v>160171.61299999998</v>
      </c>
    </row>
    <row r="101" spans="1:16" ht="18.75">
      <c r="A101" s="47" t="s">
        <v>0</v>
      </c>
      <c r="B101" s="471" t="s">
        <v>176</v>
      </c>
      <c r="C101" s="57" t="s">
        <v>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>
        <f t="shared" si="19"/>
        <v>0</v>
      </c>
    </row>
    <row r="102" spans="1:16" ht="18.75">
      <c r="A102" s="47" t="s">
        <v>0</v>
      </c>
      <c r="B102" s="472"/>
      <c r="C102" s="50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8">
        <f t="shared" si="19"/>
        <v>0</v>
      </c>
    </row>
    <row r="103" spans="1:16" ht="18.75">
      <c r="A103" s="48" t="s">
        <v>66</v>
      </c>
      <c r="B103" s="471" t="s">
        <v>177</v>
      </c>
      <c r="C103" s="57" t="s">
        <v>16</v>
      </c>
      <c r="D103" s="1">
        <v>1.9153</v>
      </c>
      <c r="E103" s="1">
        <v>1.86</v>
      </c>
      <c r="F103" s="1"/>
      <c r="G103" s="1"/>
      <c r="H103" s="1"/>
      <c r="I103" s="1"/>
      <c r="J103" s="1"/>
      <c r="K103" s="1"/>
      <c r="L103" s="1"/>
      <c r="M103" s="1">
        <v>0.0867</v>
      </c>
      <c r="N103" s="1">
        <v>0.4868</v>
      </c>
      <c r="O103" s="1">
        <v>0.8239</v>
      </c>
      <c r="P103" s="7">
        <f aca="true" t="shared" si="21" ref="P103:P116">SUM(D103:O103)</f>
        <v>5.1727</v>
      </c>
    </row>
    <row r="104" spans="1:16" ht="18.75">
      <c r="A104" s="48" t="s">
        <v>0</v>
      </c>
      <c r="B104" s="472"/>
      <c r="C104" s="50" t="s">
        <v>18</v>
      </c>
      <c r="D104" s="2">
        <v>476.164</v>
      </c>
      <c r="E104" s="2">
        <v>761.89</v>
      </c>
      <c r="F104" s="2"/>
      <c r="G104" s="2"/>
      <c r="H104" s="2"/>
      <c r="I104" s="2"/>
      <c r="J104" s="2"/>
      <c r="K104" s="2"/>
      <c r="L104" s="2"/>
      <c r="M104" s="2">
        <v>23.321</v>
      </c>
      <c r="N104" s="2">
        <v>156.755</v>
      </c>
      <c r="O104" s="2">
        <v>263.702</v>
      </c>
      <c r="P104" s="8">
        <f t="shared" si="21"/>
        <v>1681.832</v>
      </c>
    </row>
    <row r="105" spans="1:16" ht="18.75">
      <c r="A105" s="48" t="s">
        <v>0</v>
      </c>
      <c r="B105" s="471" t="s">
        <v>178</v>
      </c>
      <c r="C105" s="57" t="s">
        <v>16</v>
      </c>
      <c r="D105" s="1">
        <v>0.3162</v>
      </c>
      <c r="E105" s="1">
        <v>0.1291</v>
      </c>
      <c r="F105" s="1"/>
      <c r="G105" s="1"/>
      <c r="H105" s="1"/>
      <c r="I105" s="1"/>
      <c r="J105" s="1"/>
      <c r="K105" s="1">
        <v>0.0057</v>
      </c>
      <c r="L105" s="1"/>
      <c r="M105" s="1"/>
      <c r="N105" s="1"/>
      <c r="O105" s="1">
        <v>0.0018</v>
      </c>
      <c r="P105" s="7">
        <f t="shared" si="21"/>
        <v>0.4528</v>
      </c>
    </row>
    <row r="106" spans="1:16" ht="18.75">
      <c r="A106" s="48"/>
      <c r="B106" s="472"/>
      <c r="C106" s="50" t="s">
        <v>18</v>
      </c>
      <c r="D106" s="2">
        <v>38.274</v>
      </c>
      <c r="E106" s="2">
        <v>23.046</v>
      </c>
      <c r="F106" s="2"/>
      <c r="G106" s="2"/>
      <c r="H106" s="2"/>
      <c r="I106" s="2"/>
      <c r="J106" s="2"/>
      <c r="K106" s="2">
        <v>6.878</v>
      </c>
      <c r="L106" s="2"/>
      <c r="M106" s="2"/>
      <c r="N106" s="2"/>
      <c r="O106" s="2">
        <v>1.145</v>
      </c>
      <c r="P106" s="8">
        <f t="shared" si="21"/>
        <v>69.343</v>
      </c>
    </row>
    <row r="107" spans="1:16" ht="18.75">
      <c r="A107" s="48" t="s">
        <v>67</v>
      </c>
      <c r="B107" s="471" t="s">
        <v>179</v>
      </c>
      <c r="C107" s="57" t="s">
        <v>16</v>
      </c>
      <c r="D107" s="1">
        <v>0.0593</v>
      </c>
      <c r="E107" s="1">
        <v>0.1297</v>
      </c>
      <c r="F107" s="1"/>
      <c r="G107" s="1"/>
      <c r="H107" s="1"/>
      <c r="I107" s="1"/>
      <c r="J107" s="1"/>
      <c r="K107" s="1"/>
      <c r="L107" s="1"/>
      <c r="M107" s="1">
        <v>0.0095</v>
      </c>
      <c r="N107" s="1">
        <v>0</v>
      </c>
      <c r="O107" s="1">
        <v>0</v>
      </c>
      <c r="P107" s="7">
        <f t="shared" si="21"/>
        <v>0.1985</v>
      </c>
    </row>
    <row r="108" spans="1:16" ht="18.75">
      <c r="A108" s="48"/>
      <c r="B108" s="472"/>
      <c r="C108" s="50" t="s">
        <v>18</v>
      </c>
      <c r="D108" s="2">
        <v>18.082</v>
      </c>
      <c r="E108" s="2">
        <v>66.746</v>
      </c>
      <c r="F108" s="2"/>
      <c r="G108" s="2"/>
      <c r="H108" s="2"/>
      <c r="I108" s="2"/>
      <c r="J108" s="2"/>
      <c r="K108" s="2"/>
      <c r="L108" s="2"/>
      <c r="M108" s="2">
        <v>4.527</v>
      </c>
      <c r="N108" s="2">
        <v>0.315</v>
      </c>
      <c r="O108" s="2">
        <v>1.05</v>
      </c>
      <c r="P108" s="8">
        <f t="shared" si="21"/>
        <v>90.72</v>
      </c>
    </row>
    <row r="109" spans="1:16" ht="18.75">
      <c r="A109" s="48"/>
      <c r="B109" s="471" t="s">
        <v>180</v>
      </c>
      <c r="C109" s="57" t="s">
        <v>16</v>
      </c>
      <c r="D109" s="1">
        <v>0.0683</v>
      </c>
      <c r="E109" s="1">
        <v>0.0545</v>
      </c>
      <c r="F109" s="1">
        <v>0.0083</v>
      </c>
      <c r="G109" s="1"/>
      <c r="H109" s="1"/>
      <c r="I109" s="1"/>
      <c r="J109" s="1">
        <v>0.019</v>
      </c>
      <c r="K109" s="1">
        <v>0</v>
      </c>
      <c r="L109" s="1">
        <v>0.2439</v>
      </c>
      <c r="M109" s="1">
        <v>1.1649</v>
      </c>
      <c r="N109" s="1">
        <v>0.2764</v>
      </c>
      <c r="O109" s="1">
        <v>0.1129</v>
      </c>
      <c r="P109" s="7">
        <f t="shared" si="21"/>
        <v>1.9482</v>
      </c>
    </row>
    <row r="110" spans="1:16" ht="18.75">
      <c r="A110" s="48"/>
      <c r="B110" s="472"/>
      <c r="C110" s="50" t="s">
        <v>18</v>
      </c>
      <c r="D110" s="2">
        <v>43.207</v>
      </c>
      <c r="E110" s="2">
        <v>46.954</v>
      </c>
      <c r="F110" s="2">
        <v>4.358</v>
      </c>
      <c r="G110" s="2"/>
      <c r="H110" s="2"/>
      <c r="I110" s="2"/>
      <c r="J110" s="2">
        <v>7.98</v>
      </c>
      <c r="K110" s="2">
        <v>0.84</v>
      </c>
      <c r="L110" s="2">
        <v>102.678</v>
      </c>
      <c r="M110" s="2">
        <v>640.696</v>
      </c>
      <c r="N110" s="2">
        <v>215.251</v>
      </c>
      <c r="O110" s="2">
        <v>96.14</v>
      </c>
      <c r="P110" s="8">
        <f t="shared" si="21"/>
        <v>1158.104</v>
      </c>
    </row>
    <row r="111" spans="1:16" ht="18.75">
      <c r="A111" s="48" t="s">
        <v>68</v>
      </c>
      <c r="B111" s="471" t="s">
        <v>181</v>
      </c>
      <c r="C111" s="57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>
        <f t="shared" si="21"/>
        <v>0</v>
      </c>
    </row>
    <row r="112" spans="1:16" ht="18.75">
      <c r="A112" s="48"/>
      <c r="B112" s="472"/>
      <c r="C112" s="50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8">
        <f t="shared" si="21"/>
        <v>0</v>
      </c>
    </row>
    <row r="113" spans="1:16" ht="18.75">
      <c r="A113" s="48"/>
      <c r="B113" s="471" t="s">
        <v>182</v>
      </c>
      <c r="C113" s="57" t="s">
        <v>16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>
        <f t="shared" si="21"/>
        <v>0</v>
      </c>
    </row>
    <row r="114" spans="1:16" ht="18.75">
      <c r="A114" s="48"/>
      <c r="B114" s="472"/>
      <c r="C114" s="50" t="s">
        <v>18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8">
        <f t="shared" si="21"/>
        <v>0</v>
      </c>
    </row>
    <row r="115" spans="1:16" ht="18.75">
      <c r="A115" s="48" t="s">
        <v>70</v>
      </c>
      <c r="B115" s="471" t="s">
        <v>183</v>
      </c>
      <c r="C115" s="57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>
        <f t="shared" si="21"/>
        <v>0</v>
      </c>
    </row>
    <row r="116" spans="1:16" ht="18.75">
      <c r="A116" s="48"/>
      <c r="B116" s="472"/>
      <c r="C116" s="50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">
        <f t="shared" si="21"/>
        <v>0</v>
      </c>
    </row>
    <row r="117" spans="1:16" ht="18.75">
      <c r="A117" s="48"/>
      <c r="B117" s="471" t="s">
        <v>72</v>
      </c>
      <c r="C117" s="57" t="s">
        <v>16</v>
      </c>
      <c r="D117" s="1">
        <v>2.8837</v>
      </c>
      <c r="E117" s="1">
        <v>4.3854</v>
      </c>
      <c r="F117" s="1">
        <v>4.8135</v>
      </c>
      <c r="G117" s="1"/>
      <c r="H117" s="1"/>
      <c r="I117" s="1"/>
      <c r="J117" s="1"/>
      <c r="K117" s="1"/>
      <c r="L117" s="1"/>
      <c r="M117" s="1"/>
      <c r="N117" s="1"/>
      <c r="O117" s="1"/>
      <c r="P117" s="7">
        <f aca="true" t="shared" si="22" ref="P117:P131">SUM(D117:O117)</f>
        <v>12.0826</v>
      </c>
    </row>
    <row r="118" spans="1:16" ht="18.75">
      <c r="A118" s="48"/>
      <c r="B118" s="472"/>
      <c r="C118" s="50" t="s">
        <v>18</v>
      </c>
      <c r="D118" s="2">
        <v>1477.716</v>
      </c>
      <c r="E118" s="2">
        <v>2084.446</v>
      </c>
      <c r="F118" s="2">
        <v>1663.605</v>
      </c>
      <c r="G118" s="2"/>
      <c r="H118" s="2"/>
      <c r="I118" s="2"/>
      <c r="J118" s="2"/>
      <c r="K118" s="2"/>
      <c r="L118" s="2"/>
      <c r="M118" s="2"/>
      <c r="N118" s="2"/>
      <c r="O118" s="2"/>
      <c r="P118" s="8">
        <f t="shared" si="22"/>
        <v>5225.767</v>
      </c>
    </row>
    <row r="119" spans="1:16" ht="18.75">
      <c r="A119" s="48" t="s">
        <v>23</v>
      </c>
      <c r="B119" s="471" t="s">
        <v>184</v>
      </c>
      <c r="C119" s="57" t="s">
        <v>16</v>
      </c>
      <c r="D119" s="1">
        <v>0.1407</v>
      </c>
      <c r="E119" s="1">
        <v>0.081</v>
      </c>
      <c r="F119" s="1"/>
      <c r="G119" s="1"/>
      <c r="H119" s="1"/>
      <c r="I119" s="1"/>
      <c r="J119" s="1">
        <v>0.0127</v>
      </c>
      <c r="K119" s="1">
        <v>0.0778</v>
      </c>
      <c r="L119" s="1">
        <v>0.0571</v>
      </c>
      <c r="M119" s="1">
        <v>0.0062</v>
      </c>
      <c r="N119" s="1">
        <v>0.0109</v>
      </c>
      <c r="O119" s="1">
        <v>0.0193</v>
      </c>
      <c r="P119" s="7">
        <f t="shared" si="22"/>
        <v>0.40569999999999995</v>
      </c>
    </row>
    <row r="120" spans="1:16" ht="18.75">
      <c r="A120" s="52"/>
      <c r="B120" s="472"/>
      <c r="C120" s="50" t="s">
        <v>18</v>
      </c>
      <c r="D120" s="2">
        <v>34.961</v>
      </c>
      <c r="E120" s="2">
        <v>25.003</v>
      </c>
      <c r="F120" s="2"/>
      <c r="G120" s="2"/>
      <c r="H120" s="2"/>
      <c r="I120" s="2"/>
      <c r="J120" s="2">
        <v>5.145</v>
      </c>
      <c r="K120" s="2">
        <v>40.798</v>
      </c>
      <c r="L120" s="2">
        <v>27.416</v>
      </c>
      <c r="M120" s="2">
        <v>1.659</v>
      </c>
      <c r="N120" s="2">
        <v>3.434</v>
      </c>
      <c r="O120" s="2">
        <v>3.607</v>
      </c>
      <c r="P120" s="8">
        <f t="shared" si="22"/>
        <v>142.023</v>
      </c>
    </row>
    <row r="121" spans="1:16" ht="18.75">
      <c r="A121" s="52"/>
      <c r="B121" s="49" t="s">
        <v>20</v>
      </c>
      <c r="C121" s="57" t="s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>
        <f t="shared" si="22"/>
        <v>0</v>
      </c>
    </row>
    <row r="122" spans="1:16" ht="18.75">
      <c r="A122" s="52"/>
      <c r="B122" s="50" t="s">
        <v>73</v>
      </c>
      <c r="C122" s="50" t="s">
        <v>18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8">
        <f t="shared" si="22"/>
        <v>0</v>
      </c>
    </row>
    <row r="123" spans="1:16" s="62" customFormat="1" ht="18.75">
      <c r="A123" s="60"/>
      <c r="B123" s="469" t="s">
        <v>158</v>
      </c>
      <c r="C123" s="63" t="s">
        <v>16</v>
      </c>
      <c r="D123" s="5">
        <f>+D101+D103+D105+D107+D109+D111+D113+D115+D117+D119+D121</f>
        <v>5.3835</v>
      </c>
      <c r="E123" s="5">
        <f aca="true" t="shared" si="23" ref="E123:O124">+E101+E103+E105+E107+E109+E111+E113+E115+E117+E119+E121</f>
        <v>6.6397</v>
      </c>
      <c r="F123" s="5">
        <f t="shared" si="23"/>
        <v>4.8218000000000005</v>
      </c>
      <c r="G123" s="5">
        <f t="shared" si="23"/>
        <v>0</v>
      </c>
      <c r="H123" s="5">
        <f t="shared" si="23"/>
        <v>0</v>
      </c>
      <c r="I123" s="5">
        <f t="shared" si="23"/>
        <v>0</v>
      </c>
      <c r="J123" s="5">
        <f t="shared" si="23"/>
        <v>0.0317</v>
      </c>
      <c r="K123" s="5">
        <f t="shared" si="23"/>
        <v>0.08349999999999999</v>
      </c>
      <c r="L123" s="5">
        <f t="shared" si="23"/>
        <v>0.301</v>
      </c>
      <c r="M123" s="5">
        <f t="shared" si="23"/>
        <v>1.2673</v>
      </c>
      <c r="N123" s="5">
        <f t="shared" si="23"/>
        <v>0.7741</v>
      </c>
      <c r="O123" s="5">
        <f t="shared" si="23"/>
        <v>0.9579</v>
      </c>
      <c r="P123" s="14">
        <f t="shared" si="22"/>
        <v>20.260499999999997</v>
      </c>
    </row>
    <row r="124" spans="1:16" s="62" customFormat="1" ht="18.75">
      <c r="A124" s="87"/>
      <c r="B124" s="470"/>
      <c r="C124" s="88" t="s">
        <v>18</v>
      </c>
      <c r="D124" s="36">
        <f>+D102+D104+D106+D108+D110+D112+D114+D116+D118+D120+D122</f>
        <v>2088.4039999999995</v>
      </c>
      <c r="E124" s="36">
        <f t="shared" si="23"/>
        <v>3008.085</v>
      </c>
      <c r="F124" s="36">
        <f t="shared" si="23"/>
        <v>1667.963</v>
      </c>
      <c r="G124" s="36">
        <f t="shared" si="23"/>
        <v>0</v>
      </c>
      <c r="H124" s="36">
        <f t="shared" si="23"/>
        <v>0</v>
      </c>
      <c r="I124" s="36">
        <f t="shared" si="23"/>
        <v>0</v>
      </c>
      <c r="J124" s="36">
        <f t="shared" si="23"/>
        <v>13.125</v>
      </c>
      <c r="K124" s="36">
        <f t="shared" si="23"/>
        <v>48.516000000000005</v>
      </c>
      <c r="L124" s="36">
        <f t="shared" si="23"/>
        <v>130.094</v>
      </c>
      <c r="M124" s="36">
        <f t="shared" si="23"/>
        <v>670.203</v>
      </c>
      <c r="N124" s="36">
        <f t="shared" si="23"/>
        <v>375.75500000000005</v>
      </c>
      <c r="O124" s="36">
        <f t="shared" si="23"/>
        <v>365.644</v>
      </c>
      <c r="P124" s="89">
        <f t="shared" si="22"/>
        <v>8367.788999999999</v>
      </c>
    </row>
    <row r="125" spans="1:16" ht="18.75">
      <c r="A125" s="47" t="s">
        <v>0</v>
      </c>
      <c r="B125" s="471" t="s">
        <v>74</v>
      </c>
      <c r="C125" s="57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>
        <f t="shared" si="22"/>
        <v>0</v>
      </c>
    </row>
    <row r="126" spans="1:16" ht="18.75">
      <c r="A126" s="47" t="s">
        <v>0</v>
      </c>
      <c r="B126" s="472"/>
      <c r="C126" s="50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8">
        <f t="shared" si="22"/>
        <v>0</v>
      </c>
    </row>
    <row r="127" spans="1:16" ht="18.75">
      <c r="A127" s="48" t="s">
        <v>75</v>
      </c>
      <c r="B127" s="471" t="s">
        <v>76</v>
      </c>
      <c r="C127" s="57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>
        <f t="shared" si="22"/>
        <v>0</v>
      </c>
    </row>
    <row r="128" spans="1:16" ht="18.75">
      <c r="A128" s="48"/>
      <c r="B128" s="472"/>
      <c r="C128" s="50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8">
        <f t="shared" si="22"/>
        <v>0</v>
      </c>
    </row>
    <row r="129" spans="1:16" ht="18.75">
      <c r="A129" s="48" t="s">
        <v>77</v>
      </c>
      <c r="B129" s="49" t="s">
        <v>20</v>
      </c>
      <c r="C129" s="49" t="s">
        <v>16</v>
      </c>
      <c r="D129" s="3">
        <v>0.168</v>
      </c>
      <c r="E129" s="3">
        <v>0.184</v>
      </c>
      <c r="F129" s="3">
        <v>0.0845</v>
      </c>
      <c r="G129" s="3"/>
      <c r="H129" s="3"/>
      <c r="I129" s="3"/>
      <c r="J129" s="3"/>
      <c r="K129" s="3"/>
      <c r="L129" s="3"/>
      <c r="M129" s="3"/>
      <c r="N129" s="3"/>
      <c r="O129" s="3"/>
      <c r="P129" s="12">
        <f t="shared" si="22"/>
        <v>0.4365</v>
      </c>
    </row>
    <row r="130" spans="1:16" ht="18.75">
      <c r="A130" s="48"/>
      <c r="B130" s="49" t="s">
        <v>78</v>
      </c>
      <c r="C130" s="57" t="s">
        <v>79</v>
      </c>
      <c r="D130" s="21"/>
      <c r="E130" s="21"/>
      <c r="F130" s="21"/>
      <c r="G130" s="21"/>
      <c r="H130" s="21"/>
      <c r="I130" s="21"/>
      <c r="J130" s="1"/>
      <c r="K130" s="1"/>
      <c r="L130" s="1"/>
      <c r="M130" s="1"/>
      <c r="N130" s="21"/>
      <c r="O130" s="21"/>
      <c r="P130" s="7">
        <f t="shared" si="22"/>
        <v>0</v>
      </c>
    </row>
    <row r="131" spans="1:16" ht="18.75">
      <c r="A131" s="48" t="s">
        <v>23</v>
      </c>
      <c r="B131" s="2"/>
      <c r="C131" s="50" t="s">
        <v>18</v>
      </c>
      <c r="D131" s="2">
        <v>52.92</v>
      </c>
      <c r="E131" s="2">
        <v>57.96</v>
      </c>
      <c r="F131" s="2">
        <v>23.39</v>
      </c>
      <c r="G131" s="2"/>
      <c r="H131" s="2"/>
      <c r="I131" s="2"/>
      <c r="J131" s="2"/>
      <c r="K131" s="2"/>
      <c r="L131" s="2"/>
      <c r="M131" s="2"/>
      <c r="N131" s="2"/>
      <c r="O131" s="2"/>
      <c r="P131" s="8">
        <f t="shared" si="22"/>
        <v>134.26999999999998</v>
      </c>
    </row>
    <row r="132" spans="1:16" s="62" customFormat="1" ht="18.75">
      <c r="A132" s="60"/>
      <c r="B132" s="90" t="s">
        <v>0</v>
      </c>
      <c r="C132" s="61" t="s">
        <v>16</v>
      </c>
      <c r="D132" s="31">
        <f aca="true" t="shared" si="24" ref="D132:I132">D125+D127+D129</f>
        <v>0.168</v>
      </c>
      <c r="E132" s="4">
        <f t="shared" si="24"/>
        <v>0.184</v>
      </c>
      <c r="F132" s="31">
        <f t="shared" si="24"/>
        <v>0.0845</v>
      </c>
      <c r="G132" s="31">
        <f t="shared" si="24"/>
        <v>0</v>
      </c>
      <c r="H132" s="31">
        <f t="shared" si="24"/>
        <v>0</v>
      </c>
      <c r="I132" s="31">
        <f t="shared" si="24"/>
        <v>0</v>
      </c>
      <c r="J132" s="31">
        <f aca="true" t="shared" si="25" ref="J132:O132">J125+J127+J129</f>
        <v>0</v>
      </c>
      <c r="K132" s="31">
        <f t="shared" si="25"/>
        <v>0</v>
      </c>
      <c r="L132" s="31">
        <f t="shared" si="25"/>
        <v>0</v>
      </c>
      <c r="M132" s="31">
        <f t="shared" si="25"/>
        <v>0</v>
      </c>
      <c r="N132" s="31">
        <f t="shared" si="25"/>
        <v>0</v>
      </c>
      <c r="O132" s="31">
        <f t="shared" si="25"/>
        <v>0</v>
      </c>
      <c r="P132" s="13">
        <f aca="true" t="shared" si="26" ref="P132:P137">SUM(D132:O132)</f>
        <v>0.4365</v>
      </c>
    </row>
    <row r="133" spans="1:16" s="62" customFormat="1" ht="18.75">
      <c r="A133" s="60"/>
      <c r="B133" s="91" t="s">
        <v>185</v>
      </c>
      <c r="C133" s="63" t="s">
        <v>79</v>
      </c>
      <c r="D133" s="32">
        <f>+D130</f>
        <v>0</v>
      </c>
      <c r="E133" s="5">
        <f>+E130</f>
        <v>0</v>
      </c>
      <c r="F133" s="32">
        <f>F130</f>
        <v>0</v>
      </c>
      <c r="G133" s="32">
        <f>G130</f>
        <v>0</v>
      </c>
      <c r="H133" s="32">
        <f aca="true" t="shared" si="27" ref="H133:O133">+H130</f>
        <v>0</v>
      </c>
      <c r="I133" s="32">
        <f t="shared" si="27"/>
        <v>0</v>
      </c>
      <c r="J133" s="32">
        <f t="shared" si="27"/>
        <v>0</v>
      </c>
      <c r="K133" s="32">
        <f t="shared" si="27"/>
        <v>0</v>
      </c>
      <c r="L133" s="32">
        <f t="shared" si="27"/>
        <v>0</v>
      </c>
      <c r="M133" s="32">
        <f t="shared" si="27"/>
        <v>0</v>
      </c>
      <c r="N133" s="32">
        <f t="shared" si="27"/>
        <v>0</v>
      </c>
      <c r="O133" s="32">
        <f t="shared" si="27"/>
        <v>0</v>
      </c>
      <c r="P133" s="14">
        <f t="shared" si="26"/>
        <v>0</v>
      </c>
    </row>
    <row r="134" spans="1:16" s="62" customFormat="1" ht="18.75">
      <c r="A134" s="87"/>
      <c r="B134" s="36"/>
      <c r="C134" s="88" t="s">
        <v>18</v>
      </c>
      <c r="D134" s="84">
        <f aca="true" t="shared" si="28" ref="D134:K134">D126+D128+D131</f>
        <v>52.92</v>
      </c>
      <c r="E134" s="36">
        <f t="shared" si="28"/>
        <v>57.96</v>
      </c>
      <c r="F134" s="84">
        <f t="shared" si="28"/>
        <v>23.39</v>
      </c>
      <c r="G134" s="84">
        <f t="shared" si="28"/>
        <v>0</v>
      </c>
      <c r="H134" s="84">
        <f t="shared" si="28"/>
        <v>0</v>
      </c>
      <c r="I134" s="84">
        <f t="shared" si="28"/>
        <v>0</v>
      </c>
      <c r="J134" s="84">
        <f t="shared" si="28"/>
        <v>0</v>
      </c>
      <c r="K134" s="84">
        <f t="shared" si="28"/>
        <v>0</v>
      </c>
      <c r="L134" s="84">
        <f>L126+L128+L131</f>
        <v>0</v>
      </c>
      <c r="M134" s="84">
        <f>M126+M128+M131</f>
        <v>0</v>
      </c>
      <c r="N134" s="84">
        <f>N126+N128+N131</f>
        <v>0</v>
      </c>
      <c r="O134" s="84">
        <f>O126+O128+O131</f>
        <v>0</v>
      </c>
      <c r="P134" s="89">
        <f t="shared" si="26"/>
        <v>134.26999999999998</v>
      </c>
    </row>
    <row r="135" spans="1:16" s="222" customFormat="1" ht="18.75">
      <c r="A135" s="217"/>
      <c r="B135" s="218" t="s">
        <v>0</v>
      </c>
      <c r="C135" s="219" t="s">
        <v>16</v>
      </c>
      <c r="D135" s="236">
        <f>D99+D123+D132</f>
        <v>27.7074</v>
      </c>
      <c r="E135" s="220">
        <f>E99+E123+E132</f>
        <v>25.63581</v>
      </c>
      <c r="F135" s="237">
        <f aca="true" t="shared" si="29" ref="F135:K135">F132+F123+F99</f>
        <v>5.936400000000001</v>
      </c>
      <c r="G135" s="237">
        <f t="shared" si="29"/>
        <v>0</v>
      </c>
      <c r="H135" s="237">
        <f t="shared" si="29"/>
        <v>0.0153</v>
      </c>
      <c r="I135" s="237">
        <f t="shared" si="29"/>
        <v>0.5208</v>
      </c>
      <c r="J135" s="237">
        <f t="shared" si="29"/>
        <v>8.6312</v>
      </c>
      <c r="K135" s="236">
        <f t="shared" si="29"/>
        <v>19.6197</v>
      </c>
      <c r="L135" s="236">
        <f>L132+L123+L99</f>
        <v>6.6817</v>
      </c>
      <c r="M135" s="237">
        <f>M132+M123+M99</f>
        <v>83.15405000000001</v>
      </c>
      <c r="N135" s="237">
        <f>N132+N123+N99</f>
        <v>139.44025</v>
      </c>
      <c r="O135" s="237">
        <f>O132+O123+O99</f>
        <v>38.2165</v>
      </c>
      <c r="P135" s="221">
        <f t="shared" si="26"/>
        <v>355.55911000000003</v>
      </c>
    </row>
    <row r="136" spans="1:16" s="222" customFormat="1" ht="18.75">
      <c r="A136" s="217"/>
      <c r="B136" s="223" t="s">
        <v>172</v>
      </c>
      <c r="C136" s="224" t="s">
        <v>79</v>
      </c>
      <c r="D136" s="238">
        <f>+D130</f>
        <v>0</v>
      </c>
      <c r="E136" s="225">
        <f>+E130</f>
        <v>0</v>
      </c>
      <c r="F136" s="239">
        <f>F133</f>
        <v>0</v>
      </c>
      <c r="G136" s="239">
        <f>G133</f>
        <v>0</v>
      </c>
      <c r="H136" s="239">
        <f>H133</f>
        <v>0</v>
      </c>
      <c r="I136" s="239">
        <f>I133</f>
        <v>0</v>
      </c>
      <c r="J136" s="239">
        <f>J133</f>
        <v>0</v>
      </c>
      <c r="K136" s="238">
        <f>+K130</f>
        <v>0</v>
      </c>
      <c r="L136" s="238">
        <f>+L130</f>
        <v>0</v>
      </c>
      <c r="M136" s="239">
        <f>M133</f>
        <v>0</v>
      </c>
      <c r="N136" s="239">
        <f>N133</f>
        <v>0</v>
      </c>
      <c r="O136" s="239">
        <f>O133</f>
        <v>0</v>
      </c>
      <c r="P136" s="226">
        <f t="shared" si="26"/>
        <v>0</v>
      </c>
    </row>
    <row r="137" spans="1:16" s="222" customFormat="1" ht="19.5" thickBot="1">
      <c r="A137" s="227"/>
      <c r="B137" s="228"/>
      <c r="C137" s="229" t="s">
        <v>18</v>
      </c>
      <c r="D137" s="240">
        <f>D100+D124+D134</f>
        <v>10555.458</v>
      </c>
      <c r="E137" s="230">
        <f>E100+E124+E134</f>
        <v>14038.817</v>
      </c>
      <c r="F137" s="241">
        <f aca="true" t="shared" si="30" ref="F137:K137">F134+F124+F100</f>
        <v>2263.261</v>
      </c>
      <c r="G137" s="241">
        <f t="shared" si="30"/>
        <v>0</v>
      </c>
      <c r="H137" s="241">
        <f t="shared" si="30"/>
        <v>49.178</v>
      </c>
      <c r="I137" s="241">
        <f t="shared" si="30"/>
        <v>336.754</v>
      </c>
      <c r="J137" s="241">
        <f t="shared" si="30"/>
        <v>5957.948</v>
      </c>
      <c r="K137" s="240">
        <f t="shared" si="30"/>
        <v>19403.399</v>
      </c>
      <c r="L137" s="240">
        <f>L134+L124+L100</f>
        <v>7743.19</v>
      </c>
      <c r="M137" s="240">
        <f>M134+M124+M100</f>
        <v>35191.536</v>
      </c>
      <c r="N137" s="241">
        <f>N134+N124+N100</f>
        <v>55387.767</v>
      </c>
      <c r="O137" s="241">
        <f>O134+O124+O100</f>
        <v>17746.364</v>
      </c>
      <c r="P137" s="231">
        <f t="shared" si="26"/>
        <v>168673.672</v>
      </c>
    </row>
    <row r="138" spans="15:16" ht="18.75">
      <c r="O138" s="485" t="s">
        <v>92</v>
      </c>
      <c r="P138" s="485"/>
    </row>
    <row r="140" ht="18.75">
      <c r="D140" s="72"/>
    </row>
    <row r="141" ht="18.75">
      <c r="D141" s="72"/>
    </row>
    <row r="142" ht="18.75">
      <c r="D142" s="72"/>
    </row>
  </sheetData>
  <sheetProtection/>
  <mergeCells count="54">
    <mergeCell ref="O2:P2"/>
    <mergeCell ref="O69:P69"/>
    <mergeCell ref="O138:P138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 horizontalCentered="1" verticalCentered="1"/>
  <pageMargins left="0.7874015748031497" right="0.7874015748031497" top="0.5118110236220472" bottom="0.5118110236220472" header="0.5118110236220472" footer="0.5118110236220472"/>
  <pageSetup firstPageNumber="45" useFirstPageNumber="1" fitToHeight="1" fitToWidth="1" horizontalDpi="600" verticalDpi="600" orientation="portrait" paperSize="12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2012-08-15T02:30:46Z</cp:lastPrinted>
  <dcterms:created xsi:type="dcterms:W3CDTF">1999-06-10T06:54:46Z</dcterms:created>
  <dcterms:modified xsi:type="dcterms:W3CDTF">2012-08-15T02:30:48Z</dcterms:modified>
  <cp:category/>
  <cp:version/>
  <cp:contentType/>
  <cp:contentStatus/>
</cp:coreProperties>
</file>