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.200\団体指導検査班\02 団体指導担当\04 漁協関係\010 年報\R7年度\04統計編\02_掲載用\"/>
    </mc:Choice>
  </mc:AlternateContent>
  <xr:revisionPtr revIDLastSave="0" documentId="13_ncr:1_{1BBE826B-A487-4A70-8015-1D4B73801308}" xr6:coauthVersionLast="47" xr6:coauthVersionMax="47" xr10:uidLastSave="{00000000-0000-0000-0000-000000000000}"/>
  <bookViews>
    <workbookView xWindow="20370" yWindow="-4725" windowWidth="29040" windowHeight="15720" xr2:uid="{00000000-000D-0000-FFFF-FFFF00000000}"/>
  </bookViews>
  <sheets>
    <sheet name="組織" sheetId="1" r:id="rId1"/>
    <sheet name="貸借" sheetId="3" r:id="rId2"/>
    <sheet name="損益" sheetId="2" r:id="rId3"/>
  </sheets>
  <definedNames>
    <definedName name="_Regression_Int" localSheetId="0" hidden="1">1</definedName>
    <definedName name="_Regression_Int" localSheetId="2" hidden="1">1</definedName>
    <definedName name="_Regression_Int" localSheetId="1" hidden="1">1</definedName>
    <definedName name="_xlnm.Print_Area" localSheetId="0">組織!$A$1:$W$16</definedName>
    <definedName name="_xlnm.Print_Area" localSheetId="2">損益!$A$1:$P$18</definedName>
    <definedName name="_xlnm.Print_Area" localSheetId="1">貸借!$A$1:$AR$19</definedName>
    <definedName name="Print_Area_MI" localSheetId="0">組織!$B$1:$U$16</definedName>
    <definedName name="Print_Area_MI" localSheetId="2">損益!$B$1:$O$18</definedName>
    <definedName name="Print_Area_MI" localSheetId="1">貸借!$AH$1:$AQ$19</definedName>
    <definedName name="Print_Titles_MI" localSheetId="1">貸借!$B:$B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J18" i="3"/>
  <c r="AP16" i="3"/>
  <c r="AP15" i="3"/>
  <c r="Q15" i="3"/>
  <c r="AL14" i="3"/>
  <c r="AM8" i="3"/>
  <c r="AP17" i="3" l="1"/>
  <c r="AP14" i="3"/>
  <c r="AP13" i="3"/>
  <c r="AP18" i="3" l="1"/>
  <c r="I18" i="3"/>
  <c r="AB16" i="3"/>
  <c r="Q11" i="3" l="1"/>
  <c r="E15" i="2" l="1"/>
  <c r="E13" i="2" l="1"/>
  <c r="G13" i="2" s="1"/>
  <c r="AB11" i="3" l="1"/>
  <c r="N18" i="2" l="1"/>
  <c r="L18" i="2"/>
  <c r="K18" i="2"/>
  <c r="I18" i="2"/>
  <c r="H18" i="2"/>
  <c r="F18" i="2"/>
  <c r="D18" i="2"/>
  <c r="C18" i="2"/>
  <c r="E17" i="2"/>
  <c r="G17" i="2" s="1"/>
  <c r="J17" i="2" s="1"/>
  <c r="M17" i="2" s="1"/>
  <c r="O17" i="2" s="1"/>
  <c r="E16" i="2"/>
  <c r="G15" i="2"/>
  <c r="J15" i="2" s="1"/>
  <c r="M15" i="2" s="1"/>
  <c r="E14" i="2"/>
  <c r="G14" i="2" s="1"/>
  <c r="J14" i="2" s="1"/>
  <c r="J13" i="2"/>
  <c r="M13" i="2" s="1"/>
  <c r="E12" i="2"/>
  <c r="E11" i="2"/>
  <c r="E10" i="2"/>
  <c r="G10" i="2" s="1"/>
  <c r="J10" i="2" s="1"/>
  <c r="M10" i="2" s="1"/>
  <c r="E9" i="2"/>
  <c r="G9" i="2" s="1"/>
  <c r="J9" i="2" s="1"/>
  <c r="M9" i="2" s="1"/>
  <c r="O9" i="2" s="1"/>
  <c r="E8" i="2"/>
  <c r="E7" i="2"/>
  <c r="AO19" i="3"/>
  <c r="AN19" i="3"/>
  <c r="AM19" i="3"/>
  <c r="AL19" i="3"/>
  <c r="AK19" i="3"/>
  <c r="AJ19" i="3"/>
  <c r="AI19" i="3"/>
  <c r="AH19" i="3"/>
  <c r="AE19" i="3"/>
  <c r="AD19" i="3"/>
  <c r="AC19" i="3"/>
  <c r="AA19" i="3"/>
  <c r="Z19" i="3"/>
  <c r="Y19" i="3"/>
  <c r="X19" i="3"/>
  <c r="W19" i="3"/>
  <c r="V19" i="3"/>
  <c r="U19" i="3"/>
  <c r="T19" i="3"/>
  <c r="S19" i="3"/>
  <c r="P19" i="3"/>
  <c r="O19" i="3"/>
  <c r="N19" i="3"/>
  <c r="M19" i="3"/>
  <c r="L19" i="3"/>
  <c r="K19" i="3"/>
  <c r="J19" i="3"/>
  <c r="H19" i="3"/>
  <c r="G19" i="3"/>
  <c r="F19" i="3"/>
  <c r="E19" i="3"/>
  <c r="D19" i="3"/>
  <c r="C19" i="3"/>
  <c r="AF18" i="3"/>
  <c r="AB18" i="3"/>
  <c r="Q18" i="3"/>
  <c r="AF17" i="3"/>
  <c r="AB17" i="3"/>
  <c r="Q17" i="3"/>
  <c r="I17" i="3"/>
  <c r="AF16" i="3"/>
  <c r="Q16" i="3"/>
  <c r="I16" i="3"/>
  <c r="AF15" i="3"/>
  <c r="AB15" i="3"/>
  <c r="I15" i="3"/>
  <c r="AF14" i="3"/>
  <c r="AB14" i="3"/>
  <c r="Q14" i="3"/>
  <c r="I14" i="3"/>
  <c r="AF13" i="3"/>
  <c r="AB13" i="3"/>
  <c r="Q13" i="3"/>
  <c r="I13" i="3"/>
  <c r="AP12" i="3"/>
  <c r="AF12" i="3"/>
  <c r="AB12" i="3"/>
  <c r="Q12" i="3"/>
  <c r="I12" i="3"/>
  <c r="AP11" i="3"/>
  <c r="AF11" i="3"/>
  <c r="I11" i="3"/>
  <c r="AP10" i="3"/>
  <c r="AF10" i="3"/>
  <c r="AB10" i="3"/>
  <c r="Q10" i="3"/>
  <c r="I10" i="3"/>
  <c r="AP9" i="3"/>
  <c r="AB9" i="3"/>
  <c r="AG9" i="3" s="1"/>
  <c r="I9" i="3"/>
  <c r="R9" i="3" s="1"/>
  <c r="AP8" i="3"/>
  <c r="AF8" i="3"/>
  <c r="AB8" i="3"/>
  <c r="Q8" i="3"/>
  <c r="I8" i="3"/>
  <c r="T16" i="1"/>
  <c r="S16" i="1"/>
  <c r="R16" i="1"/>
  <c r="Q16" i="1"/>
  <c r="P16" i="1"/>
  <c r="O16" i="1"/>
  <c r="N16" i="1"/>
  <c r="M16" i="1"/>
  <c r="L16" i="1"/>
  <c r="K16" i="1"/>
  <c r="I16" i="1"/>
  <c r="H16" i="1"/>
  <c r="G16" i="1"/>
  <c r="E16" i="1"/>
  <c r="D16" i="1"/>
  <c r="U15" i="1"/>
  <c r="J15" i="1"/>
  <c r="F15" i="1"/>
  <c r="U14" i="1"/>
  <c r="J14" i="1"/>
  <c r="F14" i="1"/>
  <c r="U13" i="1"/>
  <c r="J13" i="1"/>
  <c r="F13" i="1"/>
  <c r="U12" i="1"/>
  <c r="J12" i="1"/>
  <c r="F12" i="1"/>
  <c r="U11" i="1"/>
  <c r="J11" i="1"/>
  <c r="F11" i="1"/>
  <c r="U10" i="1"/>
  <c r="J10" i="1"/>
  <c r="F10" i="1"/>
  <c r="U9" i="1"/>
  <c r="J9" i="1"/>
  <c r="F9" i="1"/>
  <c r="U8" i="1"/>
  <c r="J8" i="1"/>
  <c r="F8" i="1"/>
  <c r="U7" i="1"/>
  <c r="J7" i="1"/>
  <c r="F7" i="1"/>
  <c r="U6" i="1"/>
  <c r="J6" i="1"/>
  <c r="F6" i="1"/>
  <c r="U5" i="1"/>
  <c r="J5" i="1"/>
  <c r="F5" i="1"/>
  <c r="AG8" i="3" l="1"/>
  <c r="G11" i="2"/>
  <c r="J11" i="2" s="1"/>
  <c r="M11" i="2" s="1"/>
  <c r="O11" i="2" s="1"/>
  <c r="O13" i="2"/>
  <c r="O14" i="2"/>
  <c r="M14" i="2"/>
  <c r="R10" i="3"/>
  <c r="R17" i="3"/>
  <c r="R13" i="3"/>
  <c r="AG10" i="3"/>
  <c r="AQ10" i="3" s="1"/>
  <c r="AG18" i="3"/>
  <c r="AQ18" i="3" s="1"/>
  <c r="AG14" i="3"/>
  <c r="AQ14" i="3" s="1"/>
  <c r="AQ8" i="3"/>
  <c r="G8" i="2"/>
  <c r="J8" i="2" s="1"/>
  <c r="M8" i="2" s="1"/>
  <c r="O8" i="2" s="1"/>
  <c r="J16" i="2"/>
  <c r="U16" i="1"/>
  <c r="R8" i="3"/>
  <c r="AG13" i="3"/>
  <c r="AQ13" i="3" s="1"/>
  <c r="AG15" i="3"/>
  <c r="AQ15" i="3" s="1"/>
  <c r="AG17" i="3"/>
  <c r="AQ17" i="3" s="1"/>
  <c r="AF19" i="3"/>
  <c r="G7" i="2"/>
  <c r="J7" i="2" s="1"/>
  <c r="M7" i="2" s="1"/>
  <c r="O7" i="2" s="1"/>
  <c r="G12" i="2"/>
  <c r="O15" i="2"/>
  <c r="AG16" i="3"/>
  <c r="AQ16" i="3" s="1"/>
  <c r="R14" i="3"/>
  <c r="R11" i="3"/>
  <c r="AQ9" i="3"/>
  <c r="AB19" i="3"/>
  <c r="R18" i="3"/>
  <c r="Q19" i="3"/>
  <c r="R16" i="3"/>
  <c r="R15" i="3"/>
  <c r="I19" i="3"/>
  <c r="F16" i="1"/>
  <c r="J16" i="1"/>
  <c r="AG12" i="3"/>
  <c r="AQ12" i="3" s="1"/>
  <c r="R12" i="3"/>
  <c r="E18" i="2"/>
  <c r="AP19" i="3"/>
  <c r="AG11" i="3"/>
  <c r="G18" i="2" l="1"/>
  <c r="M16" i="2"/>
  <c r="O16" i="2" s="1"/>
  <c r="J12" i="2"/>
  <c r="M12" i="2" s="1"/>
  <c r="O12" i="2" s="1"/>
  <c r="R19" i="3"/>
  <c r="AG19" i="3"/>
  <c r="AQ11" i="3"/>
  <c r="J18" i="2" l="1"/>
  <c r="O10" i="2"/>
  <c r="M18" i="2"/>
  <c r="AQ19" i="3"/>
  <c r="O18" i="2" l="1"/>
</calcChain>
</file>

<file path=xl/sharedStrings.xml><?xml version="1.0" encoding="utf-8"?>
<sst xmlns="http://schemas.openxmlformats.org/spreadsheetml/2006/main" count="220" uniqueCount="143">
  <si>
    <t>正</t>
  </si>
  <si>
    <t>准</t>
  </si>
  <si>
    <t>計</t>
  </si>
  <si>
    <t>その他</t>
  </si>
  <si>
    <t>気仙沼大川</t>
  </si>
  <si>
    <t>本吉町淡水</t>
  </si>
  <si>
    <t>北 上 追 波</t>
  </si>
  <si>
    <t>北  上  川</t>
  </si>
  <si>
    <t>長      沼</t>
  </si>
  <si>
    <t>迫      川</t>
  </si>
  <si>
    <t>伊  豆  沼</t>
  </si>
  <si>
    <t xml:space="preserve"> </t>
  </si>
  <si>
    <t>江  合  川</t>
  </si>
  <si>
    <t>鳴瀬吉田川</t>
  </si>
  <si>
    <t xml:space="preserve">   </t>
  </si>
  <si>
    <t xml:space="preserve">  </t>
  </si>
  <si>
    <t>経常利益</t>
  </si>
  <si>
    <t>当期剰余金</t>
  </si>
  <si>
    <t>又は損益</t>
  </si>
  <si>
    <t>当期利益</t>
  </si>
  <si>
    <t>・住民税</t>
  </si>
  <si>
    <t>又は損失金</t>
  </si>
  <si>
    <t>鳴      子</t>
  </si>
  <si>
    <t xml:space="preserve">  固　  　定　  　負　  　債</t>
  </si>
  <si>
    <t>うち当期</t>
  </si>
  <si>
    <t>剰 余 金</t>
  </si>
  <si>
    <t>鳴      子</t>
    <phoneticPr fontId="1"/>
  </si>
  <si>
    <t>1.1～12.31</t>
  </si>
  <si>
    <t>4.1～ 3.31</t>
  </si>
  <si>
    <t>組　合  員  数</t>
    <phoneticPr fontId="1"/>
  </si>
  <si>
    <t>役　　員　　数</t>
    <phoneticPr fontId="1"/>
  </si>
  <si>
    <t>(1) 組織状況</t>
    <rPh sb="4" eb="6">
      <t>ソシキ</t>
    </rPh>
    <rPh sb="6" eb="8">
      <t>ジョウキョウ</t>
    </rPh>
    <phoneticPr fontId="1"/>
  </si>
  <si>
    <t>②損益計算書</t>
    <rPh sb="1" eb="3">
      <t>ソンエキ</t>
    </rPh>
    <rPh sb="3" eb="6">
      <t>ケイサンショ</t>
    </rPh>
    <phoneticPr fontId="1"/>
  </si>
  <si>
    <t>地
区</t>
    <rPh sb="0" eb="5">
      <t>チク</t>
    </rPh>
    <phoneticPr fontId="1"/>
  </si>
  <si>
    <t>総                                                                     合</t>
    <rPh sb="0" eb="71">
      <t>ソウゴウ</t>
    </rPh>
    <phoneticPr fontId="1"/>
  </si>
  <si>
    <t>税 引 前</t>
    <phoneticPr fontId="1"/>
  </si>
  <si>
    <t>法 人 税</t>
    <phoneticPr fontId="1"/>
  </si>
  <si>
    <t>組  合  名</t>
    <phoneticPr fontId="1"/>
  </si>
  <si>
    <t>気
仙
沼</t>
    <rPh sb="0" eb="7">
      <t>ケセンヌマ</t>
    </rPh>
    <phoneticPr fontId="1"/>
  </si>
  <si>
    <t>石
巻</t>
    <rPh sb="0" eb="14">
      <t>イシノマキ</t>
    </rPh>
    <phoneticPr fontId="1"/>
  </si>
  <si>
    <t>固　　　　　定　　　　　資　　　　　産</t>
    <phoneticPr fontId="1"/>
  </si>
  <si>
    <t>流        　　　　動        　　　　負        　　　　債</t>
    <phoneticPr fontId="1"/>
  </si>
  <si>
    <t>準 備 金</t>
    <phoneticPr fontId="1"/>
  </si>
  <si>
    <t>設立登記
年 月 日</t>
    <rPh sb="2" eb="4">
      <t>トウキ</t>
    </rPh>
    <rPh sb="7" eb="12">
      <t>ネンガッピ</t>
    </rPh>
    <phoneticPr fontId="1"/>
  </si>
  <si>
    <t>部     門     別     職     員     数</t>
    <rPh sb="0" eb="7">
      <t>ブモン</t>
    </rPh>
    <rPh sb="12" eb="13">
      <t>ベツ</t>
    </rPh>
    <rPh sb="18" eb="25">
      <t>ショクイン</t>
    </rPh>
    <rPh sb="30" eb="31">
      <t>スウ</t>
    </rPh>
    <phoneticPr fontId="1"/>
  </si>
  <si>
    <t>事業年度</t>
    <rPh sb="0" eb="2">
      <t>ジギョウ</t>
    </rPh>
    <rPh sb="2" eb="4">
      <t>ネンド</t>
    </rPh>
    <phoneticPr fontId="1"/>
  </si>
  <si>
    <t>組  合  名</t>
    <phoneticPr fontId="1"/>
  </si>
  <si>
    <t>〃</t>
    <phoneticPr fontId="1"/>
  </si>
  <si>
    <t xml:space="preserve"> </t>
    <phoneticPr fontId="1"/>
  </si>
  <si>
    <t>〃</t>
    <phoneticPr fontId="1"/>
  </si>
  <si>
    <t>県      　計</t>
    <phoneticPr fontId="1"/>
  </si>
  <si>
    <t>無形固定資産</t>
    <rPh sb="2" eb="6">
      <t>コテイシサン</t>
    </rPh>
    <phoneticPr fontId="1"/>
  </si>
  <si>
    <t xml:space="preserve">  （２）財務状況</t>
    <phoneticPr fontId="1"/>
  </si>
  <si>
    <t>法定準備金</t>
    <rPh sb="0" eb="2">
      <t>ホウテイ</t>
    </rPh>
    <rPh sb="2" eb="5">
      <t>ジュンビキン</t>
    </rPh>
    <phoneticPr fontId="1"/>
  </si>
  <si>
    <t>資　　本</t>
    <rPh sb="0" eb="1">
      <t>シ</t>
    </rPh>
    <rPh sb="3" eb="4">
      <t>ホン</t>
    </rPh>
    <phoneticPr fontId="1"/>
  </si>
  <si>
    <t>利　　益</t>
    <rPh sb="0" eb="1">
      <t>リ</t>
    </rPh>
    <rPh sb="3" eb="4">
      <t>エキ</t>
    </rPh>
    <phoneticPr fontId="1"/>
  </si>
  <si>
    <t>特　　別</t>
    <rPh sb="0" eb="1">
      <t>トク</t>
    </rPh>
    <rPh sb="3" eb="4">
      <t>ベツ</t>
    </rPh>
    <phoneticPr fontId="1"/>
  </si>
  <si>
    <t>仙台</t>
    <rPh sb="0" eb="2">
      <t>センダイ</t>
    </rPh>
    <phoneticPr fontId="1"/>
  </si>
  <si>
    <t>経済
事業
未収金</t>
    <rPh sb="6" eb="7">
      <t>ミ</t>
    </rPh>
    <rPh sb="7" eb="8">
      <t>オサム</t>
    </rPh>
    <rPh sb="8" eb="9">
      <t>キン</t>
    </rPh>
    <phoneticPr fontId="1"/>
  </si>
  <si>
    <t>経済
事業
雑資産</t>
    <rPh sb="6" eb="7">
      <t>ザツ</t>
    </rPh>
    <rPh sb="7" eb="8">
      <t>シ</t>
    </rPh>
    <rPh sb="8" eb="9">
      <t>サン</t>
    </rPh>
    <phoneticPr fontId="1"/>
  </si>
  <si>
    <t>その他
の流動
資産</t>
    <rPh sb="2" eb="3">
      <t>タ</t>
    </rPh>
    <rPh sb="5" eb="7">
      <t>リュウドウ</t>
    </rPh>
    <rPh sb="8" eb="9">
      <t>シ</t>
    </rPh>
    <rPh sb="9" eb="10">
      <t>サン</t>
    </rPh>
    <phoneticPr fontId="1"/>
  </si>
  <si>
    <t>建設
仮勘定</t>
    <rPh sb="3" eb="6">
      <t>カリカンジョウ</t>
    </rPh>
    <phoneticPr fontId="1"/>
  </si>
  <si>
    <t>その他
の固定
資産</t>
    <rPh sb="5" eb="7">
      <t>コテイ</t>
    </rPh>
    <rPh sb="8" eb="9">
      <t>シ</t>
    </rPh>
    <rPh sb="9" eb="10">
      <t>サン</t>
    </rPh>
    <phoneticPr fontId="1"/>
  </si>
  <si>
    <t>組  合  名</t>
    <phoneticPr fontId="1"/>
  </si>
  <si>
    <t>S32. 3. 6</t>
    <phoneticPr fontId="1"/>
  </si>
  <si>
    <t>志津川淡水</t>
    <phoneticPr fontId="1"/>
  </si>
  <si>
    <t>S26. 6.20</t>
    <phoneticPr fontId="1"/>
  </si>
  <si>
    <t>志津川淡水</t>
    <phoneticPr fontId="1"/>
  </si>
  <si>
    <t>S25. 6.12</t>
    <phoneticPr fontId="1"/>
  </si>
  <si>
    <t>S29. 9.15</t>
    <phoneticPr fontId="1"/>
  </si>
  <si>
    <t>S52. 7.16</t>
    <phoneticPr fontId="1"/>
  </si>
  <si>
    <t>S32.11. 5</t>
    <phoneticPr fontId="1"/>
  </si>
  <si>
    <t>県      計</t>
    <phoneticPr fontId="1"/>
  </si>
  <si>
    <t>組  合  名</t>
    <phoneticPr fontId="1"/>
  </si>
  <si>
    <t>現  金</t>
    <phoneticPr fontId="1"/>
  </si>
  <si>
    <t>棚卸
資産</t>
    <phoneticPr fontId="1"/>
  </si>
  <si>
    <t>土   地</t>
    <phoneticPr fontId="1"/>
  </si>
  <si>
    <t>外部
出資</t>
    <phoneticPr fontId="1"/>
  </si>
  <si>
    <t>特    別</t>
    <phoneticPr fontId="1"/>
  </si>
  <si>
    <t>県         計</t>
    <phoneticPr fontId="1"/>
  </si>
  <si>
    <t>県      計</t>
    <phoneticPr fontId="1"/>
  </si>
  <si>
    <t>常勤
理事</t>
    <rPh sb="4" eb="6">
      <t>リジ</t>
    </rPh>
    <phoneticPr fontId="1"/>
  </si>
  <si>
    <t>非常勤
理事</t>
    <rPh sb="5" eb="7">
      <t>リジ</t>
    </rPh>
    <phoneticPr fontId="1"/>
  </si>
  <si>
    <t>製氷
冷凍
冷蔵</t>
    <rPh sb="3" eb="5">
      <t>レイトウ</t>
    </rPh>
    <rPh sb="6" eb="8">
      <t>レイゾウ</t>
    </rPh>
    <phoneticPr fontId="1"/>
  </si>
  <si>
    <t>漁業
自営</t>
    <rPh sb="0" eb="2">
      <t>ギョギョウ</t>
    </rPh>
    <rPh sb="3" eb="5">
      <t>ジエイ</t>
    </rPh>
    <phoneticPr fontId="1"/>
  </si>
  <si>
    <t>管理</t>
    <phoneticPr fontId="1"/>
  </si>
  <si>
    <t>販売</t>
    <phoneticPr fontId="1"/>
  </si>
  <si>
    <t>購買</t>
    <phoneticPr fontId="1"/>
  </si>
  <si>
    <t>共済</t>
    <phoneticPr fontId="1"/>
  </si>
  <si>
    <t>信用</t>
    <phoneticPr fontId="1"/>
  </si>
  <si>
    <t>会計
主任</t>
    <rPh sb="3" eb="5">
      <t>シュニン</t>
    </rPh>
    <phoneticPr fontId="1"/>
  </si>
  <si>
    <t>参事</t>
    <phoneticPr fontId="1"/>
  </si>
  <si>
    <t>監事</t>
    <phoneticPr fontId="1"/>
  </si>
  <si>
    <t>資産
合計</t>
    <phoneticPr fontId="1"/>
  </si>
  <si>
    <t>減価
償却
資産</t>
    <rPh sb="3" eb="5">
      <t>ショウキャク</t>
    </rPh>
    <rPh sb="6" eb="8">
      <t>シサン</t>
    </rPh>
    <phoneticPr fontId="1"/>
  </si>
  <si>
    <t>減価
償却
累計額</t>
    <rPh sb="6" eb="9">
      <t>ルイケイガク</t>
    </rPh>
    <phoneticPr fontId="1"/>
  </si>
  <si>
    <t>事業
収益</t>
    <phoneticPr fontId="1"/>
  </si>
  <si>
    <t>事業
直接費</t>
    <phoneticPr fontId="1"/>
  </si>
  <si>
    <t>事業
総利益</t>
    <phoneticPr fontId="1"/>
  </si>
  <si>
    <t>事業
管理費</t>
    <phoneticPr fontId="1"/>
  </si>
  <si>
    <t>事業
利益</t>
    <phoneticPr fontId="1"/>
  </si>
  <si>
    <t>事業外
収益</t>
    <phoneticPr fontId="1"/>
  </si>
  <si>
    <t>事業外
費用</t>
    <phoneticPr fontId="1"/>
  </si>
  <si>
    <t>特別
利益</t>
    <phoneticPr fontId="1"/>
  </si>
  <si>
    <t>特別
損失</t>
    <phoneticPr fontId="1"/>
  </si>
  <si>
    <t>純　　　資　　　産</t>
    <rPh sb="0" eb="1">
      <t>ジュン</t>
    </rPh>
    <rPh sb="4" eb="5">
      <t>シ</t>
    </rPh>
    <rPh sb="8" eb="9">
      <t>サン</t>
    </rPh>
    <phoneticPr fontId="1"/>
  </si>
  <si>
    <t>処分</t>
    <rPh sb="0" eb="2">
      <t>ショブン</t>
    </rPh>
    <phoneticPr fontId="1"/>
  </si>
  <si>
    <t>未済持分</t>
    <rPh sb="0" eb="1">
      <t>ミ</t>
    </rPh>
    <rPh sb="1" eb="2">
      <t>ズ</t>
    </rPh>
    <rPh sb="2" eb="4">
      <t>モチブン</t>
    </rPh>
    <phoneticPr fontId="1"/>
  </si>
  <si>
    <t>(単位：千円）</t>
    <rPh sb="1" eb="3">
      <t>タンイ</t>
    </rPh>
    <rPh sb="4" eb="6">
      <t>センエン</t>
    </rPh>
    <phoneticPr fontId="1"/>
  </si>
  <si>
    <t>（単位：千円）</t>
    <rPh sb="1" eb="3">
      <t>タンイ</t>
    </rPh>
    <rPh sb="4" eb="6">
      <t>センエン</t>
    </rPh>
    <phoneticPr fontId="1"/>
  </si>
  <si>
    <t>預け金</t>
    <phoneticPr fontId="1"/>
  </si>
  <si>
    <t xml:space="preserve">気仙沼大川 </t>
    <phoneticPr fontId="1"/>
  </si>
  <si>
    <t>志津川淡水</t>
    <phoneticPr fontId="1"/>
  </si>
  <si>
    <t>鳴      子</t>
    <phoneticPr fontId="1"/>
  </si>
  <si>
    <t>県　　　　 計</t>
    <phoneticPr fontId="1"/>
  </si>
  <si>
    <t>県      計</t>
    <phoneticPr fontId="1"/>
  </si>
  <si>
    <t>S25. 1.25</t>
    <phoneticPr fontId="1"/>
  </si>
  <si>
    <t>本吉町淡水</t>
    <phoneticPr fontId="1"/>
  </si>
  <si>
    <t>負債及び
純資産合計</t>
    <rPh sb="5" eb="6">
      <t>ジュン</t>
    </rPh>
    <rPh sb="6" eb="8">
      <t>シサン</t>
    </rPh>
    <rPh sb="8" eb="10">
      <t>ゴウケイ</t>
    </rPh>
    <phoneticPr fontId="1"/>
  </si>
  <si>
    <t>経済事業未払金</t>
    <rPh sb="4" eb="6">
      <t>ミバラ</t>
    </rPh>
    <rPh sb="6" eb="7">
      <t>キン</t>
    </rPh>
    <phoneticPr fontId="1"/>
  </si>
  <si>
    <t>経済事業雑負債</t>
    <rPh sb="4" eb="5">
      <t>ザツ</t>
    </rPh>
    <rPh sb="5" eb="7">
      <t>フサイ</t>
    </rPh>
    <phoneticPr fontId="1"/>
  </si>
  <si>
    <t>賦 課 金仮受金</t>
    <rPh sb="5" eb="8">
      <t>カリウケキン</t>
    </rPh>
    <phoneticPr fontId="1"/>
  </si>
  <si>
    <t>短　期
借入金</t>
    <rPh sb="0" eb="1">
      <t>タン</t>
    </rPh>
    <rPh sb="2" eb="3">
      <t>キ</t>
    </rPh>
    <rPh sb="4" eb="6">
      <t>カリイレ</t>
    </rPh>
    <rPh sb="6" eb="7">
      <t>キン</t>
    </rPh>
    <phoneticPr fontId="1"/>
  </si>
  <si>
    <t>貸  倒
引当金</t>
    <rPh sb="0" eb="1">
      <t>カシ</t>
    </rPh>
    <rPh sb="3" eb="4">
      <t>ダオレ</t>
    </rPh>
    <rPh sb="5" eb="8">
      <t>ヒキアテキン</t>
    </rPh>
    <phoneticPr fontId="1"/>
  </si>
  <si>
    <t>賞  与
引当金</t>
    <rPh sb="0" eb="1">
      <t>ショウ</t>
    </rPh>
    <rPh sb="3" eb="4">
      <t>ヨ</t>
    </rPh>
    <rPh sb="5" eb="8">
      <t>ヒキアテキン</t>
    </rPh>
    <phoneticPr fontId="1"/>
  </si>
  <si>
    <t>未　払
法人税等</t>
    <rPh sb="0" eb="1">
      <t>ミ</t>
    </rPh>
    <rPh sb="2" eb="3">
      <t>フツ</t>
    </rPh>
    <rPh sb="4" eb="7">
      <t>ホウジンゼイ</t>
    </rPh>
    <rPh sb="7" eb="8">
      <t>トウ</t>
    </rPh>
    <phoneticPr fontId="1"/>
  </si>
  <si>
    <t>その他の流動負債</t>
    <rPh sb="4" eb="6">
      <t>リュウドウ</t>
    </rPh>
    <rPh sb="6" eb="8">
      <t>フサイ</t>
    </rPh>
    <phoneticPr fontId="1"/>
  </si>
  <si>
    <t>長  期
借入金</t>
    <rPh sb="5" eb="8">
      <t>カリイレキン</t>
    </rPh>
    <phoneticPr fontId="1"/>
  </si>
  <si>
    <t>受  入
保証金</t>
    <rPh sb="0" eb="1">
      <t>ウケ</t>
    </rPh>
    <rPh sb="3" eb="4">
      <t>イレル</t>
    </rPh>
    <rPh sb="5" eb="8">
      <t>ホショウキン</t>
    </rPh>
    <phoneticPr fontId="1"/>
  </si>
  <si>
    <t>退職給与引当金</t>
    <rPh sb="4" eb="7">
      <t>ヒキアテキン</t>
    </rPh>
    <phoneticPr fontId="1"/>
  </si>
  <si>
    <t>負　債
合　計</t>
    <phoneticPr fontId="1"/>
  </si>
  <si>
    <t xml:space="preserve">         ① 貸借対照表</t>
    <phoneticPr fontId="1"/>
  </si>
  <si>
    <t>積 立 金</t>
    <phoneticPr fontId="1"/>
  </si>
  <si>
    <t>出 資 金</t>
    <phoneticPr fontId="1"/>
  </si>
  <si>
    <t>分剰余金</t>
    <phoneticPr fontId="1"/>
  </si>
  <si>
    <t>流      　動      　資      　産</t>
    <phoneticPr fontId="1"/>
  </si>
  <si>
    <t>当期未処</t>
    <phoneticPr fontId="1"/>
  </si>
  <si>
    <t>支払手形</t>
    <phoneticPr fontId="1"/>
  </si>
  <si>
    <t>S26. 7.19</t>
    <phoneticPr fontId="1"/>
  </si>
  <si>
    <t>鳴瀬吉田川</t>
    <phoneticPr fontId="1"/>
  </si>
  <si>
    <t xml:space="preserve"> ① 貸借対照表（つづき）</t>
    <phoneticPr fontId="1"/>
  </si>
  <si>
    <t>（単位：千円）</t>
  </si>
  <si>
    <t xml:space="preserve">  ① 貸借対照表（つづき）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</si>
</sst>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\-#,##0.0"/>
    <numFmt numFmtId="177" formatCode="#,##0;&quot;△&quot;#,##0"/>
  </numFmts>
  <fonts count="12" x14ac:knownFonts="1">
    <font>
      <sz val="14"/>
      <name val="Terminal"/>
      <charset val="128"/>
    </font>
    <font>
      <sz val="7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Terminal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37" fontId="3" fillId="0" borderId="0" xfId="0" applyNumberFormat="1" applyFont="1" applyFill="1" applyAlignment="1" applyProtection="1">
      <alignment vertical="center"/>
    </xf>
    <xf numFmtId="37" fontId="3" fillId="0" borderId="0" xfId="0" applyNumberFormat="1" applyFont="1" applyFill="1" applyAlignment="1" applyProtection="1">
      <alignment horizontal="center" vertical="center"/>
    </xf>
    <xf numFmtId="37" fontId="2" fillId="0" borderId="1" xfId="0" applyNumberFormat="1" applyFont="1" applyFill="1" applyBorder="1" applyAlignment="1" applyProtection="1">
      <alignment vertical="center"/>
    </xf>
    <xf numFmtId="37" fontId="3" fillId="0" borderId="1" xfId="0" applyNumberFormat="1" applyFont="1" applyFill="1" applyBorder="1" applyAlignment="1" applyProtection="1">
      <alignment vertical="center"/>
    </xf>
    <xf numFmtId="37" fontId="3" fillId="0" borderId="0" xfId="0" applyNumberFormat="1" applyFont="1" applyFill="1" applyBorder="1" applyAlignment="1" applyProtection="1">
      <alignment horizontal="center" vertical="center"/>
    </xf>
    <xf numFmtId="37" fontId="6" fillId="0" borderId="3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horizontal="center" vertical="center"/>
    </xf>
    <xf numFmtId="37" fontId="6" fillId="0" borderId="9" xfId="0" applyNumberFormat="1" applyFont="1" applyFill="1" applyBorder="1" applyAlignment="1" applyProtection="1">
      <alignment horizontal="center" vertical="center"/>
    </xf>
    <xf numFmtId="37" fontId="6" fillId="0" borderId="10" xfId="0" applyNumberFormat="1" applyFont="1" applyFill="1" applyBorder="1" applyAlignment="1" applyProtection="1">
      <alignment horizontal="center" vertical="center"/>
    </xf>
    <xf numFmtId="37" fontId="5" fillId="0" borderId="0" xfId="0" applyNumberFormat="1" applyFont="1" applyFill="1" applyAlignment="1" applyProtection="1">
      <alignment horizontal="center" vertical="center"/>
    </xf>
    <xf numFmtId="37" fontId="6" fillId="0" borderId="12" xfId="0" applyNumberFormat="1" applyFont="1" applyFill="1" applyBorder="1" applyAlignment="1" applyProtection="1">
      <alignment horizontal="center" vertical="center"/>
    </xf>
    <xf numFmtId="37" fontId="6" fillId="0" borderId="13" xfId="0" applyNumberFormat="1" applyFont="1" applyFill="1" applyBorder="1" applyAlignment="1" applyProtection="1">
      <alignment horizontal="center" vertical="center"/>
    </xf>
    <xf numFmtId="37" fontId="6" fillId="0" borderId="14" xfId="0" applyNumberFormat="1" applyFont="1" applyFill="1" applyBorder="1" applyAlignment="1" applyProtection="1">
      <alignment horizontal="center" vertical="center"/>
    </xf>
    <xf numFmtId="37" fontId="6" fillId="0" borderId="1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37" fontId="7" fillId="0" borderId="2" xfId="0" applyNumberFormat="1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37" fontId="7" fillId="0" borderId="6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37" fontId="7" fillId="0" borderId="16" xfId="0" applyNumberFormat="1" applyFont="1" applyFill="1" applyBorder="1" applyAlignment="1" applyProtection="1">
      <alignment horizontal="center" vertical="center"/>
    </xf>
    <xf numFmtId="37" fontId="7" fillId="0" borderId="17" xfId="0" applyNumberFormat="1" applyFont="1" applyFill="1" applyBorder="1" applyAlignment="1" applyProtection="1">
      <alignment horizontal="center" vertical="center"/>
    </xf>
    <xf numFmtId="37" fontId="7" fillId="0" borderId="9" xfId="0" applyNumberFormat="1" applyFont="1" applyFill="1" applyBorder="1" applyAlignment="1" applyProtection="1">
      <alignment horizontal="center" vertical="center"/>
    </xf>
    <xf numFmtId="37" fontId="7" fillId="0" borderId="12" xfId="0" applyNumberFormat="1" applyFont="1" applyFill="1" applyBorder="1" applyAlignment="1" applyProtection="1">
      <alignment horizontal="center" vertical="center"/>
    </xf>
    <xf numFmtId="37" fontId="7" fillId="0" borderId="13" xfId="0" applyNumberFormat="1" applyFont="1" applyFill="1" applyBorder="1" applyAlignment="1" applyProtection="1">
      <alignment horizontal="center" vertical="center"/>
    </xf>
    <xf numFmtId="37" fontId="7" fillId="0" borderId="14" xfId="0" applyNumberFormat="1" applyFont="1" applyFill="1" applyBorder="1" applyAlignment="1" applyProtection="1">
      <alignment horizontal="center" vertical="center"/>
    </xf>
    <xf numFmtId="37" fontId="5" fillId="0" borderId="0" xfId="0" applyNumberFormat="1" applyFont="1" applyFill="1" applyAlignment="1" applyProtection="1">
      <alignment horizontal="left" vertical="center"/>
    </xf>
    <xf numFmtId="37" fontId="9" fillId="0" borderId="4" xfId="0" applyNumberFormat="1" applyFont="1" applyFill="1" applyBorder="1" applyAlignment="1" applyProtection="1">
      <alignment vertical="center"/>
    </xf>
    <xf numFmtId="37" fontId="9" fillId="0" borderId="4" xfId="0" applyNumberFormat="1" applyFont="1" applyFill="1" applyBorder="1" applyAlignment="1" applyProtection="1">
      <alignment vertical="center" shrinkToFit="1"/>
    </xf>
    <xf numFmtId="176" fontId="9" fillId="0" borderId="4" xfId="0" applyNumberFormat="1" applyFont="1" applyFill="1" applyBorder="1" applyAlignment="1" applyProtection="1">
      <alignment vertical="center"/>
    </xf>
    <xf numFmtId="37" fontId="10" fillId="0" borderId="5" xfId="0" applyNumberFormat="1" applyFont="1" applyFill="1" applyBorder="1" applyAlignment="1" applyProtection="1">
      <alignment horizontal="center" vertical="center"/>
    </xf>
    <xf numFmtId="37" fontId="11" fillId="0" borderId="0" xfId="0" applyNumberFormat="1" applyFont="1" applyFill="1" applyAlignment="1" applyProtection="1">
      <alignment vertical="center"/>
    </xf>
    <xf numFmtId="37" fontId="11" fillId="0" borderId="0" xfId="0" applyNumberFormat="1" applyFont="1" applyFill="1" applyAlignment="1" applyProtection="1">
      <alignment horizontal="left" vertical="center"/>
    </xf>
    <xf numFmtId="37" fontId="11" fillId="0" borderId="1" xfId="0" applyNumberFormat="1" applyFont="1" applyFill="1" applyBorder="1" applyAlignment="1" applyProtection="1">
      <alignment vertical="center"/>
    </xf>
    <xf numFmtId="177" fontId="9" fillId="0" borderId="33" xfId="0" applyNumberFormat="1" applyFont="1" applyFill="1" applyBorder="1" applyAlignment="1" applyProtection="1">
      <alignment vertical="center"/>
      <protection locked="0"/>
    </xf>
    <xf numFmtId="177" fontId="9" fillId="0" borderId="34" xfId="0" applyNumberFormat="1" applyFont="1" applyFill="1" applyBorder="1" applyAlignment="1" applyProtection="1">
      <alignment vertical="center"/>
      <protection locked="0"/>
    </xf>
    <xf numFmtId="177" fontId="9" fillId="0" borderId="35" xfId="0" applyNumberFormat="1" applyFont="1" applyFill="1" applyBorder="1" applyAlignment="1" applyProtection="1">
      <alignment vertical="center"/>
    </xf>
    <xf numFmtId="177" fontId="9" fillId="0" borderId="32" xfId="0" applyNumberFormat="1" applyFont="1" applyFill="1" applyBorder="1" applyAlignment="1" applyProtection="1">
      <alignment vertical="center"/>
      <protection locked="0"/>
    </xf>
    <xf numFmtId="177" fontId="9" fillId="0" borderId="51" xfId="0" applyNumberFormat="1" applyFont="1" applyFill="1" applyBorder="1" applyAlignment="1" applyProtection="1">
      <alignment vertical="center"/>
    </xf>
    <xf numFmtId="177" fontId="9" fillId="0" borderId="36" xfId="0" applyNumberFormat="1" applyFont="1" applyFill="1" applyBorder="1" applyAlignment="1" applyProtection="1">
      <alignment vertical="center"/>
    </xf>
    <xf numFmtId="177" fontId="9" fillId="0" borderId="27" xfId="0" applyNumberFormat="1" applyFont="1" applyFill="1" applyBorder="1" applyAlignment="1" applyProtection="1">
      <alignment vertical="center"/>
      <protection locked="0"/>
    </xf>
    <xf numFmtId="177" fontId="9" fillId="0" borderId="20" xfId="0" applyNumberFormat="1" applyFont="1" applyFill="1" applyBorder="1" applyAlignment="1" applyProtection="1">
      <alignment vertical="center"/>
      <protection locked="0"/>
    </xf>
    <xf numFmtId="177" fontId="9" fillId="0" borderId="46" xfId="0" applyNumberFormat="1" applyFont="1" applyFill="1" applyBorder="1" applyAlignment="1" applyProtection="1">
      <alignment vertical="center"/>
    </xf>
    <xf numFmtId="177" fontId="9" fillId="0" borderId="21" xfId="0" applyNumberFormat="1" applyFont="1" applyFill="1" applyBorder="1" applyAlignment="1" applyProtection="1">
      <alignment vertical="center"/>
      <protection locked="0"/>
    </xf>
    <xf numFmtId="177" fontId="9" fillId="0" borderId="23" xfId="0" applyNumberFormat="1" applyFont="1" applyFill="1" applyBorder="1" applyAlignment="1" applyProtection="1">
      <alignment vertical="center"/>
    </xf>
    <xf numFmtId="177" fontId="9" fillId="0" borderId="48" xfId="0" applyNumberFormat="1" applyFont="1" applyFill="1" applyBorder="1" applyAlignment="1" applyProtection="1">
      <alignment vertical="center"/>
    </xf>
    <xf numFmtId="177" fontId="9" fillId="0" borderId="39" xfId="0" applyNumberFormat="1" applyFont="1" applyFill="1" applyBorder="1" applyAlignment="1" applyProtection="1">
      <alignment vertical="center"/>
      <protection locked="0"/>
    </xf>
    <xf numFmtId="177" fontId="9" fillId="0" borderId="40" xfId="0" applyNumberFormat="1" applyFont="1" applyFill="1" applyBorder="1" applyAlignment="1" applyProtection="1">
      <alignment vertical="center"/>
      <protection locked="0"/>
    </xf>
    <xf numFmtId="177" fontId="9" fillId="0" borderId="37" xfId="0" applyNumberFormat="1" applyFont="1" applyFill="1" applyBorder="1" applyAlignment="1" applyProtection="1">
      <alignment vertical="center"/>
    </xf>
    <xf numFmtId="177" fontId="9" fillId="0" borderId="38" xfId="0" applyNumberFormat="1" applyFont="1" applyFill="1" applyBorder="1" applyAlignment="1" applyProtection="1">
      <alignment vertical="center"/>
      <protection locked="0"/>
    </xf>
    <xf numFmtId="177" fontId="9" fillId="0" borderId="13" xfId="0" applyNumberFormat="1" applyFont="1" applyFill="1" applyBorder="1" applyAlignment="1" applyProtection="1">
      <alignment vertical="center"/>
      <protection locked="0"/>
    </xf>
    <xf numFmtId="177" fontId="9" fillId="0" borderId="42" xfId="0" applyNumberFormat="1" applyFont="1" applyFill="1" applyBorder="1" applyAlignment="1" applyProtection="1">
      <alignment vertical="center"/>
    </xf>
    <xf numFmtId="177" fontId="9" fillId="0" borderId="24" xfId="0" applyNumberFormat="1" applyFont="1" applyFill="1" applyBorder="1" applyAlignment="1" applyProtection="1">
      <alignment vertical="center"/>
      <protection locked="0"/>
    </xf>
    <xf numFmtId="177" fontId="9" fillId="0" borderId="44" xfId="0" applyNumberFormat="1" applyFont="1" applyFill="1" applyBorder="1" applyAlignment="1" applyProtection="1">
      <alignment vertical="center"/>
      <protection locked="0"/>
    </xf>
    <xf numFmtId="177" fontId="9" fillId="0" borderId="22" xfId="0" applyNumberFormat="1" applyFont="1" applyFill="1" applyBorder="1" applyAlignment="1" applyProtection="1">
      <alignment vertical="center"/>
    </xf>
    <xf numFmtId="177" fontId="9" fillId="0" borderId="18" xfId="0" applyNumberFormat="1" applyFont="1" applyFill="1" applyBorder="1" applyAlignment="1" applyProtection="1">
      <alignment vertical="center"/>
    </xf>
    <xf numFmtId="177" fontId="9" fillId="0" borderId="2" xfId="0" applyNumberFormat="1" applyFont="1" applyFill="1" applyBorder="1" applyAlignment="1" applyProtection="1">
      <alignment vertical="center"/>
      <protection locked="0"/>
    </xf>
    <xf numFmtId="177" fontId="9" fillId="0" borderId="16" xfId="0" applyNumberFormat="1" applyFont="1" applyFill="1" applyBorder="1" applyAlignment="1" applyProtection="1">
      <alignment vertical="center"/>
      <protection locked="0"/>
    </xf>
    <xf numFmtId="177" fontId="9" fillId="0" borderId="53" xfId="0" applyNumberFormat="1" applyFont="1" applyFill="1" applyBorder="1" applyAlignment="1" applyProtection="1">
      <alignment vertical="center"/>
    </xf>
    <xf numFmtId="177" fontId="9" fillId="0" borderId="54" xfId="0" applyNumberFormat="1" applyFont="1" applyFill="1" applyBorder="1" applyAlignment="1" applyProtection="1">
      <alignment vertical="center"/>
    </xf>
    <xf numFmtId="177" fontId="9" fillId="0" borderId="5" xfId="0" applyNumberFormat="1" applyFont="1" applyFill="1" applyBorder="1" applyAlignment="1" applyProtection="1">
      <alignment vertical="center"/>
    </xf>
    <xf numFmtId="177" fontId="9" fillId="0" borderId="6" xfId="0" applyNumberFormat="1" applyFont="1" applyFill="1" applyBorder="1" applyAlignment="1" applyProtection="1">
      <alignment vertical="center"/>
    </xf>
    <xf numFmtId="177" fontId="9" fillId="0" borderId="11" xfId="0" applyNumberFormat="1" applyFont="1" applyFill="1" applyBorder="1" applyAlignment="1" applyProtection="1">
      <alignment vertical="center"/>
    </xf>
    <xf numFmtId="177" fontId="9" fillId="0" borderId="28" xfId="0" applyNumberFormat="1" applyFont="1" applyFill="1" applyBorder="1" applyAlignment="1" applyProtection="1">
      <alignment vertical="center"/>
    </xf>
    <xf numFmtId="177" fontId="9" fillId="0" borderId="13" xfId="0" applyNumberFormat="1" applyFont="1" applyFill="1" applyBorder="1" applyAlignment="1" applyProtection="1">
      <alignment vertical="center"/>
    </xf>
    <xf numFmtId="177" fontId="9" fillId="0" borderId="14" xfId="0" applyNumberFormat="1" applyFont="1" applyFill="1" applyBorder="1" applyAlignment="1" applyProtection="1">
      <alignment vertical="center"/>
    </xf>
    <xf numFmtId="177" fontId="9" fillId="0" borderId="11" xfId="0" applyNumberFormat="1" applyFont="1" applyFill="1" applyBorder="1" applyAlignment="1" applyProtection="1">
      <alignment vertical="center" shrinkToFit="1"/>
    </xf>
    <xf numFmtId="177" fontId="9" fillId="0" borderId="13" xfId="0" applyNumberFormat="1" applyFont="1" applyFill="1" applyBorder="1" applyAlignment="1" applyProtection="1">
      <alignment vertical="center" shrinkToFit="1"/>
    </xf>
    <xf numFmtId="177" fontId="9" fillId="0" borderId="41" xfId="0" applyNumberFormat="1" applyFont="1" applyFill="1" applyBorder="1" applyAlignment="1" applyProtection="1">
      <alignment vertical="center"/>
    </xf>
    <xf numFmtId="177" fontId="9" fillId="0" borderId="47" xfId="0" applyNumberFormat="1" applyFont="1" applyFill="1" applyBorder="1" applyAlignment="1" applyProtection="1">
      <alignment vertical="center"/>
    </xf>
    <xf numFmtId="177" fontId="9" fillId="0" borderId="7" xfId="0" applyNumberFormat="1" applyFont="1" applyFill="1" applyBorder="1" applyAlignment="1" applyProtection="1">
      <alignment vertical="center"/>
    </xf>
    <xf numFmtId="177" fontId="9" fillId="0" borderId="15" xfId="0" applyNumberFormat="1" applyFont="1" applyFill="1" applyBorder="1" applyAlignment="1" applyProtection="1">
      <alignment vertical="center"/>
    </xf>
    <xf numFmtId="177" fontId="9" fillId="0" borderId="51" xfId="0" applyNumberFormat="1" applyFont="1" applyFill="1" applyBorder="1" applyAlignment="1" applyProtection="1">
      <alignment vertical="center"/>
      <protection locked="0"/>
    </xf>
    <xf numFmtId="177" fontId="9" fillId="0" borderId="23" xfId="0" applyNumberFormat="1" applyFont="1" applyFill="1" applyBorder="1" applyAlignment="1" applyProtection="1">
      <alignment vertical="center"/>
      <protection locked="0"/>
    </xf>
    <xf numFmtId="177" fontId="9" fillId="0" borderId="37" xfId="0" applyNumberFormat="1" applyFont="1" applyFill="1" applyBorder="1" applyAlignment="1" applyProtection="1">
      <alignment vertical="center"/>
      <protection locked="0"/>
    </xf>
    <xf numFmtId="177" fontId="9" fillId="0" borderId="46" xfId="0" applyNumberFormat="1" applyFont="1" applyFill="1" applyBorder="1" applyAlignment="1" applyProtection="1">
      <alignment vertical="center"/>
      <protection locked="0"/>
    </xf>
    <xf numFmtId="177" fontId="9" fillId="0" borderId="25" xfId="0" applyNumberFormat="1" applyFont="1" applyFill="1" applyBorder="1" applyAlignment="1" applyProtection="1">
      <alignment vertical="center"/>
    </xf>
    <xf numFmtId="177" fontId="9" fillId="0" borderId="34" xfId="0" applyNumberFormat="1" applyFont="1" applyFill="1" applyBorder="1" applyAlignment="1" applyProtection="1">
      <alignment vertical="center"/>
    </xf>
    <xf numFmtId="177" fontId="9" fillId="0" borderId="20" xfId="0" applyNumberFormat="1" applyFont="1" applyFill="1" applyBorder="1" applyAlignment="1" applyProtection="1">
      <alignment vertical="center"/>
    </xf>
    <xf numFmtId="177" fontId="9" fillId="0" borderId="2" xfId="0" applyNumberFormat="1" applyFont="1" applyFill="1" applyBorder="1" applyAlignment="1" applyProtection="1">
      <alignment vertical="center"/>
    </xf>
    <xf numFmtId="177" fontId="9" fillId="0" borderId="40" xfId="0" applyNumberFormat="1" applyFont="1" applyFill="1" applyBorder="1" applyAlignment="1" applyProtection="1">
      <alignment vertical="center"/>
    </xf>
    <xf numFmtId="177" fontId="9" fillId="0" borderId="17" xfId="0" applyNumberFormat="1" applyFont="1" applyFill="1" applyBorder="1" applyAlignment="1" applyProtection="1">
      <alignment vertical="center"/>
      <protection locked="0"/>
    </xf>
    <xf numFmtId="177" fontId="9" fillId="0" borderId="3" xfId="0" applyNumberFormat="1" applyFont="1" applyFill="1" applyBorder="1" applyAlignment="1" applyProtection="1">
      <alignment vertical="center"/>
    </xf>
    <xf numFmtId="177" fontId="9" fillId="0" borderId="4" xfId="0" applyNumberFormat="1" applyFont="1" applyFill="1" applyBorder="1" applyAlignment="1" applyProtection="1">
      <alignment vertical="center"/>
    </xf>
    <xf numFmtId="37" fontId="6" fillId="0" borderId="40" xfId="0" applyNumberFormat="1" applyFont="1" applyFill="1" applyBorder="1" applyAlignment="1" applyProtection="1">
      <alignment horizontal="center" vertical="center"/>
    </xf>
    <xf numFmtId="37" fontId="7" fillId="0" borderId="8" xfId="0" applyNumberFormat="1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37" fontId="6" fillId="0" borderId="2" xfId="0" applyNumberFormat="1" applyFont="1" applyFill="1" applyBorder="1" applyAlignment="1" applyProtection="1">
      <alignment horizontal="center" vertical="center" wrapText="1"/>
    </xf>
    <xf numFmtId="37" fontId="7" fillId="0" borderId="25" xfId="0" applyNumberFormat="1" applyFont="1" applyFill="1" applyBorder="1" applyAlignment="1" applyProtection="1">
      <alignment horizontal="center" vertical="center"/>
    </xf>
    <xf numFmtId="37" fontId="7" fillId="0" borderId="11" xfId="0" applyNumberFormat="1" applyFont="1" applyFill="1" applyBorder="1" applyAlignment="1" applyProtection="1">
      <alignment horizontal="center" vertical="center"/>
    </xf>
    <xf numFmtId="37" fontId="6" fillId="0" borderId="2" xfId="0" applyNumberFormat="1" applyFont="1" applyFill="1" applyBorder="1" applyAlignment="1" applyProtection="1">
      <alignment horizontal="center" vertical="center"/>
    </xf>
    <xf numFmtId="176" fontId="9" fillId="0" borderId="7" xfId="0" applyNumberFormat="1" applyFont="1" applyFill="1" applyBorder="1" applyAlignment="1" applyProtection="1">
      <alignment vertical="center"/>
    </xf>
    <xf numFmtId="177" fontId="9" fillId="0" borderId="45" xfId="0" applyNumberFormat="1" applyFont="1" applyFill="1" applyBorder="1" applyAlignment="1" applyProtection="1">
      <alignment vertical="center"/>
      <protection locked="0"/>
    </xf>
    <xf numFmtId="177" fontId="9" fillId="0" borderId="24" xfId="0" applyNumberFormat="1" applyFont="1" applyFill="1" applyBorder="1" applyAlignment="1" applyProtection="1">
      <alignment vertical="center"/>
    </xf>
    <xf numFmtId="177" fontId="9" fillId="0" borderId="21" xfId="0" applyNumberFormat="1" applyFont="1" applyFill="1" applyBorder="1" applyAlignment="1" applyProtection="1">
      <alignment horizontal="center" vertical="center"/>
      <protection locked="0"/>
    </xf>
    <xf numFmtId="177" fontId="9" fillId="0" borderId="10" xfId="0" applyNumberFormat="1" applyFont="1" applyFill="1" applyBorder="1" applyAlignment="1" applyProtection="1">
      <alignment vertical="center"/>
    </xf>
    <xf numFmtId="177" fontId="9" fillId="0" borderId="57" xfId="0" applyNumberFormat="1" applyFont="1" applyFill="1" applyBorder="1" applyAlignment="1" applyProtection="1">
      <alignment vertical="center"/>
    </xf>
    <xf numFmtId="177" fontId="9" fillId="0" borderId="58" xfId="0" applyNumberFormat="1" applyFont="1" applyFill="1" applyBorder="1" applyAlignment="1" applyProtection="1">
      <alignment vertical="center"/>
      <protection locked="0"/>
    </xf>
    <xf numFmtId="177" fontId="9" fillId="0" borderId="4" xfId="0" applyNumberFormat="1" applyFont="1" applyFill="1" applyBorder="1" applyAlignment="1" applyProtection="1">
      <alignment vertical="center"/>
      <protection locked="0"/>
    </xf>
    <xf numFmtId="177" fontId="9" fillId="0" borderId="3" xfId="0" applyNumberFormat="1" applyFont="1" applyFill="1" applyBorder="1" applyAlignment="1" applyProtection="1">
      <alignment vertical="center"/>
      <protection locked="0"/>
    </xf>
    <xf numFmtId="177" fontId="9" fillId="0" borderId="7" xfId="0" applyNumberFormat="1" applyFont="1" applyFill="1" applyBorder="1" applyAlignment="1" applyProtection="1">
      <alignment vertical="center"/>
      <protection locked="0"/>
    </xf>
    <xf numFmtId="57" fontId="9" fillId="0" borderId="32" xfId="0" applyNumberFormat="1" applyFont="1" applyFill="1" applyBorder="1" applyAlignment="1" applyProtection="1">
      <alignment horizontal="center" vertical="center"/>
    </xf>
    <xf numFmtId="37" fontId="9" fillId="0" borderId="34" xfId="0" applyNumberFormat="1" applyFont="1" applyFill="1" applyBorder="1" applyAlignment="1" applyProtection="1">
      <alignment vertical="center"/>
      <protection locked="0"/>
    </xf>
    <xf numFmtId="37" fontId="9" fillId="0" borderId="24" xfId="0" applyNumberFormat="1" applyFont="1" applyFill="1" applyBorder="1" applyAlignment="1" applyProtection="1">
      <alignment vertical="center"/>
    </xf>
    <xf numFmtId="37" fontId="9" fillId="0" borderId="34" xfId="0" applyNumberFormat="1" applyFont="1" applyFill="1" applyBorder="1" applyAlignment="1" applyProtection="1">
      <alignment vertical="center"/>
    </xf>
    <xf numFmtId="176" fontId="9" fillId="0" borderId="34" xfId="0" applyNumberFormat="1" applyFont="1" applyFill="1" applyBorder="1" applyAlignment="1" applyProtection="1">
      <alignment vertical="center"/>
      <protection locked="0"/>
    </xf>
    <xf numFmtId="176" fontId="9" fillId="0" borderId="34" xfId="0" applyNumberFormat="1" applyFont="1" applyFill="1" applyBorder="1" applyAlignment="1" applyProtection="1">
      <alignment vertical="center"/>
    </xf>
    <xf numFmtId="37" fontId="9" fillId="0" borderId="21" xfId="0" applyNumberFormat="1" applyFont="1" applyFill="1" applyBorder="1" applyAlignment="1" applyProtection="1">
      <alignment horizontal="center" vertical="center"/>
    </xf>
    <xf numFmtId="37" fontId="9" fillId="0" borderId="20" xfId="0" applyNumberFormat="1" applyFont="1" applyFill="1" applyBorder="1" applyAlignment="1" applyProtection="1">
      <alignment vertical="center"/>
      <protection locked="0"/>
    </xf>
    <xf numFmtId="176" fontId="9" fillId="0" borderId="20" xfId="0" applyNumberFormat="1" applyFont="1" applyFill="1" applyBorder="1" applyAlignment="1" applyProtection="1">
      <alignment vertical="center"/>
      <protection locked="0"/>
    </xf>
    <xf numFmtId="176" fontId="9" fillId="0" borderId="46" xfId="0" applyNumberFormat="1" applyFont="1" applyFill="1" applyBorder="1" applyAlignment="1" applyProtection="1">
      <alignment vertical="center"/>
    </xf>
    <xf numFmtId="37" fontId="9" fillId="0" borderId="38" xfId="0" applyNumberFormat="1" applyFont="1" applyFill="1" applyBorder="1" applyAlignment="1" applyProtection="1">
      <alignment horizontal="center" vertical="center"/>
    </xf>
    <xf numFmtId="37" fontId="9" fillId="0" borderId="40" xfId="0" applyNumberFormat="1" applyFont="1" applyFill="1" applyBorder="1" applyAlignment="1" applyProtection="1">
      <alignment vertical="center"/>
      <protection locked="0"/>
    </xf>
    <xf numFmtId="37" fontId="9" fillId="0" borderId="40" xfId="0" applyNumberFormat="1" applyFont="1" applyFill="1" applyBorder="1" applyAlignment="1" applyProtection="1">
      <alignment vertical="center"/>
    </xf>
    <xf numFmtId="176" fontId="9" fillId="0" borderId="40" xfId="0" applyNumberFormat="1" applyFont="1" applyFill="1" applyBorder="1" applyAlignment="1" applyProtection="1">
      <alignment vertical="center"/>
      <protection locked="0"/>
    </xf>
    <xf numFmtId="176" fontId="9" fillId="0" borderId="37" xfId="0" applyNumberFormat="1" applyFont="1" applyFill="1" applyBorder="1" applyAlignment="1" applyProtection="1">
      <alignment vertical="center"/>
    </xf>
    <xf numFmtId="37" fontId="9" fillId="0" borderId="44" xfId="0" applyNumberFormat="1" applyFont="1" applyFill="1" applyBorder="1" applyAlignment="1" applyProtection="1">
      <alignment horizontal="center" vertical="center"/>
    </xf>
    <xf numFmtId="37" fontId="9" fillId="0" borderId="24" xfId="0" applyNumberFormat="1" applyFont="1" applyFill="1" applyBorder="1" applyAlignment="1" applyProtection="1">
      <alignment vertical="center"/>
      <protection locked="0"/>
    </xf>
    <xf numFmtId="176" fontId="9" fillId="0" borderId="24" xfId="0" applyNumberFormat="1" applyFont="1" applyFill="1" applyBorder="1" applyAlignment="1" applyProtection="1">
      <alignment vertical="center"/>
      <protection locked="0"/>
    </xf>
    <xf numFmtId="37" fontId="9" fillId="0" borderId="20" xfId="0" applyNumberFormat="1" applyFont="1" applyFill="1" applyBorder="1" applyAlignment="1" applyProtection="1">
      <alignment vertical="center"/>
    </xf>
    <xf numFmtId="176" fontId="9" fillId="0" borderId="23" xfId="0" applyNumberFormat="1" applyFont="1" applyFill="1" applyBorder="1" applyAlignment="1" applyProtection="1">
      <alignment vertical="center"/>
    </xf>
    <xf numFmtId="57" fontId="9" fillId="0" borderId="21" xfId="0" applyNumberFormat="1" applyFont="1" applyFill="1" applyBorder="1" applyAlignment="1" applyProtection="1">
      <alignment horizontal="center" vertical="center"/>
    </xf>
    <xf numFmtId="37" fontId="9" fillId="0" borderId="20" xfId="0" applyNumberFormat="1" applyFont="1" applyFill="1" applyBorder="1" applyAlignment="1" applyProtection="1">
      <alignment horizontal="center" vertical="center"/>
      <protection locked="0"/>
    </xf>
    <xf numFmtId="37" fontId="7" fillId="0" borderId="30" xfId="0" applyNumberFormat="1" applyFont="1" applyFill="1" applyBorder="1" applyAlignment="1" applyProtection="1">
      <alignment horizontal="distributed" vertical="center"/>
    </xf>
    <xf numFmtId="37" fontId="9" fillId="0" borderId="22" xfId="0" applyNumberFormat="1" applyFont="1" applyFill="1" applyBorder="1" applyAlignment="1" applyProtection="1">
      <alignment horizontal="center" vertical="center"/>
    </xf>
    <xf numFmtId="37" fontId="7" fillId="0" borderId="18" xfId="0" applyNumberFormat="1" applyFont="1" applyFill="1" applyBorder="1" applyAlignment="1" applyProtection="1">
      <alignment horizontal="distributed" vertical="center"/>
    </xf>
    <xf numFmtId="37" fontId="7" fillId="0" borderId="37" xfId="0" applyNumberFormat="1" applyFont="1" applyFill="1" applyBorder="1" applyAlignment="1" applyProtection="1">
      <alignment horizontal="distributed" vertical="center"/>
    </xf>
    <xf numFmtId="37" fontId="9" fillId="0" borderId="41" xfId="0" applyNumberFormat="1" applyFont="1" applyFill="1" applyBorder="1" applyAlignment="1" applyProtection="1">
      <alignment horizontal="center" vertical="center"/>
    </xf>
    <xf numFmtId="37" fontId="7" fillId="0" borderId="42" xfId="0" applyNumberFormat="1" applyFont="1" applyFill="1" applyBorder="1" applyAlignment="1" applyProtection="1">
      <alignment horizontal="distributed" vertical="center"/>
    </xf>
    <xf numFmtId="37" fontId="7" fillId="0" borderId="43" xfId="0" applyNumberFormat="1" applyFont="1" applyFill="1" applyBorder="1" applyAlignment="1" applyProtection="1">
      <alignment horizontal="distributed" vertical="center"/>
    </xf>
    <xf numFmtId="37" fontId="9" fillId="0" borderId="47" xfId="0" applyNumberFormat="1" applyFont="1" applyFill="1" applyBorder="1" applyAlignment="1" applyProtection="1">
      <alignment horizontal="center" vertical="center"/>
    </xf>
    <xf numFmtId="37" fontId="7" fillId="0" borderId="48" xfId="0" applyNumberFormat="1" applyFont="1" applyFill="1" applyBorder="1" applyAlignment="1" applyProtection="1">
      <alignment horizontal="distributed" vertical="center"/>
    </xf>
    <xf numFmtId="37" fontId="7" fillId="0" borderId="49" xfId="0" applyNumberFormat="1" applyFont="1" applyFill="1" applyBorder="1" applyAlignment="1" applyProtection="1">
      <alignment horizontal="distributed" vertical="center"/>
    </xf>
    <xf numFmtId="37" fontId="7" fillId="0" borderId="50" xfId="0" applyNumberFormat="1" applyFont="1" applyFill="1" applyBorder="1" applyAlignment="1" applyProtection="1">
      <alignment horizontal="distributed" vertical="center"/>
    </xf>
    <xf numFmtId="37" fontId="7" fillId="0" borderId="36" xfId="0" applyNumberFormat="1" applyFont="1" applyFill="1" applyBorder="1" applyAlignment="1" applyProtection="1">
      <alignment horizontal="distributed" vertical="center"/>
    </xf>
    <xf numFmtId="37" fontId="7" fillId="0" borderId="19" xfId="0" applyNumberFormat="1" applyFont="1" applyFill="1" applyBorder="1" applyAlignment="1" applyProtection="1">
      <alignment horizontal="distributed" vertical="center"/>
    </xf>
    <xf numFmtId="37" fontId="7" fillId="0" borderId="41" xfId="0" applyNumberFormat="1" applyFont="1" applyFill="1" applyBorder="1" applyAlignment="1" applyProtection="1">
      <alignment horizontal="distributed" vertical="center"/>
    </xf>
    <xf numFmtId="37" fontId="7" fillId="0" borderId="56" xfId="0" applyNumberFormat="1" applyFont="1" applyFill="1" applyBorder="1" applyAlignment="1" applyProtection="1">
      <alignment horizontal="distributed" vertical="center"/>
    </xf>
    <xf numFmtId="37" fontId="7" fillId="0" borderId="55" xfId="0" applyNumberFormat="1" applyFont="1" applyFill="1" applyBorder="1" applyAlignment="1" applyProtection="1">
      <alignment horizontal="distributed" vertical="center"/>
    </xf>
    <xf numFmtId="37" fontId="7" fillId="0" borderId="29" xfId="0" applyNumberFormat="1" applyFont="1" applyFill="1" applyBorder="1" applyAlignment="1" applyProtection="1">
      <alignment horizontal="distributed" vertical="center"/>
    </xf>
    <xf numFmtId="37" fontId="7" fillId="0" borderId="6" xfId="0" applyNumberFormat="1" applyFont="1" applyFill="1" applyBorder="1" applyAlignment="1" applyProtection="1">
      <alignment horizontal="distributed" vertical="center"/>
    </xf>
    <xf numFmtId="37" fontId="7" fillId="0" borderId="52" xfId="0" applyNumberFormat="1" applyFont="1" applyFill="1" applyBorder="1" applyAlignment="1" applyProtection="1">
      <alignment horizontal="distributed" vertical="center"/>
    </xf>
    <xf numFmtId="37" fontId="7" fillId="0" borderId="54" xfId="0" applyNumberFormat="1" applyFont="1" applyFill="1" applyBorder="1" applyAlignment="1" applyProtection="1">
      <alignment horizontal="distributed" vertical="center"/>
    </xf>
    <xf numFmtId="37" fontId="7" fillId="0" borderId="35" xfId="0" applyNumberFormat="1" applyFont="1" applyFill="1" applyBorder="1" applyAlignment="1" applyProtection="1">
      <alignment horizontal="distributed" vertical="center"/>
    </xf>
    <xf numFmtId="37" fontId="7" fillId="0" borderId="31" xfId="0" applyNumberFormat="1" applyFont="1" applyFill="1" applyBorder="1" applyAlignment="1" applyProtection="1">
      <alignment horizontal="distributed" vertical="center"/>
    </xf>
    <xf numFmtId="37" fontId="9" fillId="0" borderId="35" xfId="0" applyNumberFormat="1" applyFont="1" applyFill="1" applyBorder="1" applyAlignment="1" applyProtection="1">
      <alignment horizontal="center" vertical="center"/>
    </xf>
    <xf numFmtId="37" fontId="7" fillId="0" borderId="26" xfId="0" applyNumberFormat="1" applyFont="1" applyFill="1" applyBorder="1" applyAlignment="1" applyProtection="1">
      <alignment horizontal="center" vertical="center" wrapText="1"/>
    </xf>
    <xf numFmtId="37" fontId="7" fillId="0" borderId="8" xfId="0" applyNumberFormat="1" applyFont="1" applyFill="1" applyBorder="1" applyAlignment="1" applyProtection="1">
      <alignment horizontal="center" vertical="center"/>
    </xf>
    <xf numFmtId="37" fontId="7" fillId="0" borderId="61" xfId="0" applyNumberFormat="1" applyFont="1" applyFill="1" applyBorder="1" applyAlignment="1" applyProtection="1">
      <alignment horizontal="center" vertical="center"/>
    </xf>
    <xf numFmtId="37" fontId="7" fillId="0" borderId="62" xfId="0" applyNumberFormat="1" applyFont="1" applyFill="1" applyBorder="1" applyAlignment="1" applyProtection="1">
      <alignment horizontal="center" vertical="center"/>
    </xf>
    <xf numFmtId="37" fontId="7" fillId="0" borderId="63" xfId="0" applyNumberFormat="1" applyFont="1" applyFill="1" applyBorder="1" applyAlignment="1" applyProtection="1">
      <alignment horizontal="center" vertical="center"/>
    </xf>
    <xf numFmtId="37" fontId="7" fillId="0" borderId="64" xfId="0" applyNumberFormat="1" applyFont="1" applyFill="1" applyBorder="1" applyAlignment="1" applyProtection="1">
      <alignment horizontal="center" vertical="center"/>
    </xf>
    <xf numFmtId="37" fontId="7" fillId="0" borderId="57" xfId="0" applyNumberFormat="1" applyFont="1" applyFill="1" applyBorder="1" applyAlignment="1" applyProtection="1">
      <alignment horizontal="center" vertical="center"/>
    </xf>
    <xf numFmtId="37" fontId="7" fillId="0" borderId="60" xfId="0" applyNumberFormat="1" applyFont="1" applyFill="1" applyBorder="1" applyAlignment="1" applyProtection="1">
      <alignment horizontal="center" vertical="center"/>
    </xf>
    <xf numFmtId="37" fontId="7" fillId="0" borderId="10" xfId="0" applyNumberFormat="1" applyFont="1" applyFill="1" applyBorder="1" applyAlignment="1" applyProtection="1">
      <alignment horizontal="center" vertical="center"/>
    </xf>
    <xf numFmtId="37" fontId="7" fillId="0" borderId="51" xfId="0" applyNumberFormat="1" applyFont="1" applyFill="1" applyBorder="1" applyAlignment="1" applyProtection="1">
      <alignment horizontal="center" vertical="center"/>
    </xf>
    <xf numFmtId="37" fontId="7" fillId="0" borderId="31" xfId="0" applyNumberFormat="1" applyFont="1" applyFill="1" applyBorder="1" applyAlignment="1" applyProtection="1">
      <alignment horizontal="center" vertical="center"/>
    </xf>
    <xf numFmtId="37" fontId="7" fillId="0" borderId="59" xfId="0" applyNumberFormat="1" applyFont="1" applyFill="1" applyBorder="1" applyAlignment="1" applyProtection="1">
      <alignment horizontal="center" vertical="center"/>
    </xf>
    <xf numFmtId="37" fontId="7" fillId="0" borderId="29" xfId="0" applyNumberFormat="1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37" fontId="2" fillId="0" borderId="1" xfId="0" applyNumberFormat="1" applyFont="1" applyFill="1" applyBorder="1" applyAlignment="1" applyProtection="1">
      <alignment horizontal="center" vertical="center"/>
    </xf>
    <xf numFmtId="37" fontId="7" fillId="0" borderId="66" xfId="0" applyNumberFormat="1" applyFont="1" applyFill="1" applyBorder="1" applyAlignment="1" applyProtection="1">
      <alignment horizontal="center" vertical="center"/>
    </xf>
    <xf numFmtId="37" fontId="6" fillId="0" borderId="16" xfId="0" applyNumberFormat="1" applyFont="1" applyFill="1" applyBorder="1" applyAlignment="1" applyProtection="1">
      <alignment horizontal="center" vertical="center"/>
    </xf>
    <xf numFmtId="37" fontId="6" fillId="0" borderId="8" xfId="0" applyNumberFormat="1" applyFont="1" applyFill="1" applyBorder="1" applyAlignment="1" applyProtection="1">
      <alignment horizontal="center" vertical="center"/>
    </xf>
    <xf numFmtId="37" fontId="6" fillId="0" borderId="11" xfId="0" applyNumberFormat="1" applyFont="1" applyFill="1" applyBorder="1" applyAlignment="1" applyProtection="1">
      <alignment horizontal="center" vertical="center"/>
    </xf>
    <xf numFmtId="37" fontId="6" fillId="0" borderId="2" xfId="0" applyNumberFormat="1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37" fontId="7" fillId="0" borderId="69" xfId="0" applyNumberFormat="1" applyFont="1" applyFill="1" applyBorder="1" applyAlignment="1" applyProtection="1">
      <alignment horizontal="center" vertical="center"/>
    </xf>
    <xf numFmtId="37" fontId="7" fillId="0" borderId="65" xfId="0" applyNumberFormat="1" applyFont="1" applyFill="1" applyBorder="1" applyAlignment="1" applyProtection="1">
      <alignment horizontal="center" vertical="center"/>
    </xf>
    <xf numFmtId="37" fontId="6" fillId="0" borderId="53" xfId="0" applyNumberFormat="1" applyFont="1" applyFill="1" applyBorder="1" applyAlignment="1" applyProtection="1">
      <alignment horizontal="center" vertical="center"/>
    </xf>
    <xf numFmtId="37" fontId="6" fillId="0" borderId="10" xfId="0" applyNumberFormat="1" applyFont="1" applyFill="1" applyBorder="1" applyAlignment="1" applyProtection="1">
      <alignment horizontal="center" vertical="center"/>
    </xf>
    <xf numFmtId="37" fontId="6" fillId="0" borderId="15" xfId="0" applyNumberFormat="1" applyFont="1" applyFill="1" applyBorder="1" applyAlignment="1" applyProtection="1">
      <alignment horizontal="center" vertical="center"/>
    </xf>
    <xf numFmtId="37" fontId="7" fillId="0" borderId="25" xfId="0" applyNumberFormat="1" applyFont="1" applyFill="1" applyBorder="1" applyAlignment="1" applyProtection="1">
      <alignment horizontal="center" vertical="center"/>
    </xf>
    <xf numFmtId="37" fontId="7" fillId="0" borderId="53" xfId="0" applyNumberFormat="1" applyFont="1" applyFill="1" applyBorder="1" applyAlignment="1" applyProtection="1">
      <alignment horizontal="center" vertical="center"/>
    </xf>
    <xf numFmtId="37" fontId="7" fillId="0" borderId="15" xfId="0" applyNumberFormat="1" applyFont="1" applyFill="1" applyBorder="1" applyAlignment="1" applyProtection="1">
      <alignment horizontal="center" vertical="center"/>
    </xf>
    <xf numFmtId="37" fontId="7" fillId="0" borderId="64" xfId="0" applyNumberFormat="1" applyFont="1" applyFill="1" applyBorder="1" applyAlignment="1" applyProtection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37" fontId="7" fillId="0" borderId="67" xfId="0" applyNumberFormat="1" applyFont="1" applyFill="1" applyBorder="1" applyAlignment="1" applyProtection="1">
      <alignment horizontal="center" vertical="center"/>
    </xf>
    <xf numFmtId="37" fontId="7" fillId="0" borderId="68" xfId="0" applyNumberFormat="1" applyFont="1" applyFill="1" applyBorder="1" applyAlignment="1" applyProtection="1">
      <alignment horizontal="center" vertical="center"/>
    </xf>
    <xf numFmtId="37" fontId="7" fillId="0" borderId="23" xfId="0" applyNumberFormat="1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37" fontId="6" fillId="0" borderId="16" xfId="0" applyNumberFormat="1" applyFont="1" applyFill="1" applyBorder="1" applyAlignment="1" applyProtection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37" fontId="6" fillId="0" borderId="2" xfId="0" applyNumberFormat="1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center" vertical="center"/>
    </xf>
    <xf numFmtId="37" fontId="6" fillId="0" borderId="13" xfId="0" applyNumberFormat="1" applyFont="1" applyFill="1" applyBorder="1" applyAlignment="1" applyProtection="1">
      <alignment horizontal="center" vertical="center"/>
    </xf>
    <xf numFmtId="37" fontId="6" fillId="0" borderId="17" xfId="0" applyNumberFormat="1" applyFont="1" applyFill="1" applyBorder="1" applyAlignment="1" applyProtection="1">
      <alignment horizontal="center" vertical="center"/>
    </xf>
    <xf numFmtId="37" fontId="6" fillId="0" borderId="12" xfId="0" applyNumberFormat="1" applyFont="1" applyFill="1" applyBorder="1" applyAlignment="1" applyProtection="1">
      <alignment horizontal="center" vertical="center"/>
    </xf>
    <xf numFmtId="37" fontId="6" fillId="0" borderId="14" xfId="0" applyNumberFormat="1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center" vertical="center" wrapText="1"/>
    </xf>
    <xf numFmtId="37" fontId="6" fillId="0" borderId="13" xfId="0" applyNumberFormat="1" applyFont="1" applyFill="1" applyBorder="1" applyAlignment="1" applyProtection="1">
      <alignment horizontal="center" vertical="center" wrapText="1"/>
    </xf>
    <xf numFmtId="37" fontId="7" fillId="0" borderId="50" xfId="0" applyNumberFormat="1" applyFont="1" applyFill="1" applyBorder="1" applyAlignment="1" applyProtection="1">
      <alignment horizontal="center" vertical="center"/>
    </xf>
    <xf numFmtId="37" fontId="2" fillId="0" borderId="1" xfId="0" applyNumberFormat="1" applyFont="1" applyFill="1" applyBorder="1" applyAlignment="1" applyProtection="1">
      <alignment horizontal="right" vertical="center"/>
    </xf>
    <xf numFmtId="177" fontId="9" fillId="0" borderId="21" xfId="0" applyNumberFormat="1" applyFont="1" applyFill="1" applyBorder="1" applyAlignment="1" applyProtection="1">
      <alignment vertical="center"/>
    </xf>
    <xf numFmtId="177" fontId="9" fillId="0" borderId="16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5" transitionEvaluation="1">
    <tabColor rgb="FFFF0000"/>
    <pageSetUpPr fitToPage="1"/>
  </sheetPr>
  <dimension ref="A1:W16"/>
  <sheetViews>
    <sheetView tabSelected="1" view="pageBreakPreview" zoomScaleNormal="100" zoomScaleSheetLayoutView="100" workbookViewId="0">
      <pane xSplit="2" ySplit="4" topLeftCell="C5" activePane="bottomRight" state="frozen"/>
      <selection activeCell="W10" sqref="W10"/>
      <selection pane="topRight" activeCell="W10" sqref="W10"/>
      <selection pane="bottomLeft" activeCell="W10" sqref="W10"/>
      <selection pane="bottomRight"/>
    </sheetView>
  </sheetViews>
  <sheetFormatPr defaultColWidth="10.625" defaultRowHeight="30" customHeight="1" x14ac:dyDescent="0.15"/>
  <cols>
    <col min="1" max="1" width="2.5" style="2" customWidth="1"/>
    <col min="2" max="2" width="9.375" style="2" customWidth="1"/>
    <col min="3" max="3" width="7.625" style="2" customWidth="1"/>
    <col min="4" max="4" width="4.5" style="2" customWidth="1"/>
    <col min="5" max="5" width="4.625" style="2" customWidth="1"/>
    <col min="6" max="6" width="4.5" style="2" customWidth="1"/>
    <col min="7" max="11" width="4.875" style="2" customWidth="1"/>
    <col min="12" max="19" width="3.375" style="2" customWidth="1"/>
    <col min="20" max="20" width="3.875" style="2" customWidth="1"/>
    <col min="21" max="21" width="3.375" style="2" customWidth="1"/>
    <col min="22" max="22" width="9.125" style="10" customWidth="1"/>
    <col min="23" max="23" width="9.375" style="2" customWidth="1"/>
    <col min="24" max="16384" width="10.625" style="2"/>
  </cols>
  <sheetData>
    <row r="1" spans="1:23" ht="21" customHeight="1" x14ac:dyDescent="0.15">
      <c r="A1" s="3"/>
      <c r="B1" s="29" t="s">
        <v>31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4"/>
    </row>
    <row r="2" spans="1:23" ht="20.25" customHeight="1" x14ac:dyDescent="0.15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4"/>
    </row>
    <row r="3" spans="1:23" s="1" customFormat="1" ht="20.25" customHeight="1" x14ac:dyDescent="0.15">
      <c r="A3" s="162" t="s">
        <v>33</v>
      </c>
      <c r="B3" s="156" t="s">
        <v>63</v>
      </c>
      <c r="C3" s="149" t="s">
        <v>43</v>
      </c>
      <c r="D3" s="151" t="s">
        <v>29</v>
      </c>
      <c r="E3" s="152"/>
      <c r="F3" s="153"/>
      <c r="G3" s="152" t="s">
        <v>30</v>
      </c>
      <c r="H3" s="152"/>
      <c r="I3" s="152"/>
      <c r="J3" s="152"/>
      <c r="K3" s="158" t="s">
        <v>44</v>
      </c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6" t="s">
        <v>45</v>
      </c>
      <c r="W3" s="154" t="s">
        <v>46</v>
      </c>
    </row>
    <row r="4" spans="1:23" s="1" customFormat="1" ht="39" customHeight="1" x14ac:dyDescent="0.15">
      <c r="A4" s="163"/>
      <c r="B4" s="157"/>
      <c r="C4" s="150"/>
      <c r="D4" s="93" t="s">
        <v>0</v>
      </c>
      <c r="E4" s="93" t="s">
        <v>1</v>
      </c>
      <c r="F4" s="87" t="s">
        <v>2</v>
      </c>
      <c r="G4" s="90" t="s">
        <v>81</v>
      </c>
      <c r="H4" s="90" t="s">
        <v>82</v>
      </c>
      <c r="I4" s="93" t="s">
        <v>92</v>
      </c>
      <c r="J4" s="93" t="s">
        <v>2</v>
      </c>
      <c r="K4" s="93" t="s">
        <v>91</v>
      </c>
      <c r="L4" s="90" t="s">
        <v>90</v>
      </c>
      <c r="M4" s="93" t="s">
        <v>89</v>
      </c>
      <c r="N4" s="93" t="s">
        <v>88</v>
      </c>
      <c r="O4" s="93" t="s">
        <v>87</v>
      </c>
      <c r="P4" s="93" t="s">
        <v>86</v>
      </c>
      <c r="Q4" s="90" t="s">
        <v>83</v>
      </c>
      <c r="R4" s="90" t="s">
        <v>84</v>
      </c>
      <c r="S4" s="93" t="s">
        <v>85</v>
      </c>
      <c r="T4" s="93" t="s">
        <v>3</v>
      </c>
      <c r="U4" s="93" t="s">
        <v>2</v>
      </c>
      <c r="V4" s="157"/>
      <c r="W4" s="155"/>
    </row>
    <row r="5" spans="1:23" s="1" customFormat="1" ht="28.5" customHeight="1" x14ac:dyDescent="0.15">
      <c r="A5" s="162" t="s">
        <v>38</v>
      </c>
      <c r="B5" s="147" t="s">
        <v>111</v>
      </c>
      <c r="C5" s="104">
        <v>21531</v>
      </c>
      <c r="D5" s="105">
        <v>23</v>
      </c>
      <c r="E5" s="105"/>
      <c r="F5" s="106">
        <f t="shared" ref="F5:F12" si="0">(D5+E5)</f>
        <v>23</v>
      </c>
      <c r="G5" s="105"/>
      <c r="H5" s="105">
        <v>8</v>
      </c>
      <c r="I5" s="105">
        <v>3</v>
      </c>
      <c r="J5" s="107">
        <f t="shared" ref="J5:J12" si="1">((G5+H5)+I5)</f>
        <v>11</v>
      </c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9">
        <f t="shared" ref="U5:U12" si="2">SUM(K5:T5)</f>
        <v>0</v>
      </c>
      <c r="V5" s="148" t="s">
        <v>28</v>
      </c>
      <c r="W5" s="137" t="s">
        <v>4</v>
      </c>
    </row>
    <row r="6" spans="1:23" s="1" customFormat="1" ht="28.5" customHeight="1" x14ac:dyDescent="0.15">
      <c r="A6" s="163"/>
      <c r="B6" s="126" t="s">
        <v>117</v>
      </c>
      <c r="C6" s="110" t="s">
        <v>64</v>
      </c>
      <c r="D6" s="111">
        <v>91</v>
      </c>
      <c r="E6" s="111"/>
      <c r="F6" s="106">
        <f t="shared" si="0"/>
        <v>91</v>
      </c>
      <c r="G6" s="111"/>
      <c r="H6" s="111">
        <v>7</v>
      </c>
      <c r="I6" s="111">
        <v>2</v>
      </c>
      <c r="J6" s="106">
        <f t="shared" si="1"/>
        <v>9</v>
      </c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3">
        <f t="shared" si="2"/>
        <v>0</v>
      </c>
      <c r="V6" s="127" t="s">
        <v>27</v>
      </c>
      <c r="W6" s="128" t="s">
        <v>5</v>
      </c>
    </row>
    <row r="7" spans="1:23" s="1" customFormat="1" ht="28.5" customHeight="1" x14ac:dyDescent="0.15">
      <c r="A7" s="164"/>
      <c r="B7" s="129" t="s">
        <v>65</v>
      </c>
      <c r="C7" s="114" t="s">
        <v>66</v>
      </c>
      <c r="D7" s="115">
        <v>31</v>
      </c>
      <c r="E7" s="115"/>
      <c r="F7" s="116">
        <f t="shared" si="0"/>
        <v>31</v>
      </c>
      <c r="G7" s="115"/>
      <c r="H7" s="115">
        <v>7</v>
      </c>
      <c r="I7" s="115">
        <v>3</v>
      </c>
      <c r="J7" s="116">
        <f t="shared" si="1"/>
        <v>10</v>
      </c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8">
        <f t="shared" si="2"/>
        <v>0</v>
      </c>
      <c r="V7" s="130" t="s">
        <v>28</v>
      </c>
      <c r="W7" s="131" t="s">
        <v>67</v>
      </c>
    </row>
    <row r="8" spans="1:23" s="1" customFormat="1" ht="28.5" customHeight="1" x14ac:dyDescent="0.15">
      <c r="A8" s="162" t="s">
        <v>39</v>
      </c>
      <c r="B8" s="132" t="s">
        <v>6</v>
      </c>
      <c r="C8" s="119" t="s">
        <v>116</v>
      </c>
      <c r="D8" s="120">
        <v>121</v>
      </c>
      <c r="E8" s="120"/>
      <c r="F8" s="106">
        <f t="shared" si="0"/>
        <v>121</v>
      </c>
      <c r="G8" s="120"/>
      <c r="H8" s="120">
        <v>10</v>
      </c>
      <c r="I8" s="120">
        <v>3</v>
      </c>
      <c r="J8" s="106">
        <f t="shared" si="1"/>
        <v>13</v>
      </c>
      <c r="K8" s="121">
        <v>1</v>
      </c>
      <c r="L8" s="121"/>
      <c r="M8" s="121"/>
      <c r="N8" s="121"/>
      <c r="O8" s="121"/>
      <c r="P8" s="121"/>
      <c r="Q8" s="121"/>
      <c r="R8" s="121"/>
      <c r="S8" s="121"/>
      <c r="T8" s="121"/>
      <c r="U8" s="113">
        <f t="shared" si="2"/>
        <v>1</v>
      </c>
      <c r="V8" s="133" t="s">
        <v>28</v>
      </c>
      <c r="W8" s="134" t="s">
        <v>6</v>
      </c>
    </row>
    <row r="9" spans="1:23" s="1" customFormat="1" ht="28.5" customHeight="1" x14ac:dyDescent="0.15">
      <c r="A9" s="163"/>
      <c r="B9" s="126" t="s">
        <v>7</v>
      </c>
      <c r="C9" s="110" t="s">
        <v>68</v>
      </c>
      <c r="D9" s="111">
        <v>139</v>
      </c>
      <c r="E9" s="111">
        <v>7</v>
      </c>
      <c r="F9" s="122">
        <f t="shared" si="0"/>
        <v>146</v>
      </c>
      <c r="G9" s="111"/>
      <c r="H9" s="111">
        <v>9</v>
      </c>
      <c r="I9" s="111">
        <v>2</v>
      </c>
      <c r="J9" s="122">
        <f t="shared" si="1"/>
        <v>11</v>
      </c>
      <c r="K9" s="112"/>
      <c r="L9" s="112"/>
      <c r="M9" s="112"/>
      <c r="N9" s="112"/>
      <c r="O9" s="112"/>
      <c r="P9" s="112"/>
      <c r="Q9" s="112"/>
      <c r="R9" s="112"/>
      <c r="S9" s="112"/>
      <c r="T9" s="112">
        <v>2</v>
      </c>
      <c r="U9" s="123">
        <f t="shared" si="2"/>
        <v>2</v>
      </c>
      <c r="V9" s="127" t="s">
        <v>47</v>
      </c>
      <c r="W9" s="128" t="s">
        <v>7</v>
      </c>
    </row>
    <row r="10" spans="1:23" s="1" customFormat="1" ht="28.5" customHeight="1" x14ac:dyDescent="0.15">
      <c r="A10" s="163"/>
      <c r="B10" s="126" t="s">
        <v>8</v>
      </c>
      <c r="C10" s="124">
        <v>18195</v>
      </c>
      <c r="D10" s="111">
        <v>92</v>
      </c>
      <c r="E10" s="111">
        <v>9</v>
      </c>
      <c r="F10" s="122">
        <f>(D10+E10)</f>
        <v>101</v>
      </c>
      <c r="G10" s="111"/>
      <c r="H10" s="111">
        <v>6</v>
      </c>
      <c r="I10" s="111">
        <v>2</v>
      </c>
      <c r="J10" s="122">
        <f t="shared" si="1"/>
        <v>8</v>
      </c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23">
        <f t="shared" si="2"/>
        <v>0</v>
      </c>
      <c r="V10" s="127" t="s">
        <v>47</v>
      </c>
      <c r="W10" s="128" t="s">
        <v>8</v>
      </c>
    </row>
    <row r="11" spans="1:23" s="1" customFormat="1" ht="28.5" customHeight="1" x14ac:dyDescent="0.15">
      <c r="A11" s="163"/>
      <c r="B11" s="126" t="s">
        <v>9</v>
      </c>
      <c r="C11" s="110" t="s">
        <v>69</v>
      </c>
      <c r="D11" s="111">
        <v>53</v>
      </c>
      <c r="E11" s="111">
        <v>1</v>
      </c>
      <c r="F11" s="122">
        <f t="shared" si="0"/>
        <v>54</v>
      </c>
      <c r="G11" s="111" t="s">
        <v>48</v>
      </c>
      <c r="H11" s="111">
        <v>8</v>
      </c>
      <c r="I11" s="111">
        <v>2</v>
      </c>
      <c r="J11" s="122">
        <f t="shared" si="1"/>
        <v>10</v>
      </c>
      <c r="K11" s="112">
        <v>1</v>
      </c>
      <c r="L11" s="112"/>
      <c r="M11" s="112"/>
      <c r="N11" s="112"/>
      <c r="O11" s="112"/>
      <c r="P11" s="112"/>
      <c r="Q11" s="112"/>
      <c r="R11" s="112"/>
      <c r="S11" s="112"/>
      <c r="T11" s="112"/>
      <c r="U11" s="123">
        <f t="shared" si="2"/>
        <v>1</v>
      </c>
      <c r="V11" s="127" t="s">
        <v>49</v>
      </c>
      <c r="W11" s="128" t="s">
        <v>9</v>
      </c>
    </row>
    <row r="12" spans="1:23" s="1" customFormat="1" ht="28.5" customHeight="1" x14ac:dyDescent="0.15">
      <c r="A12" s="163"/>
      <c r="B12" s="126" t="s">
        <v>10</v>
      </c>
      <c r="C12" s="110" t="s">
        <v>70</v>
      </c>
      <c r="D12" s="111">
        <v>50</v>
      </c>
      <c r="E12" s="111"/>
      <c r="F12" s="122">
        <f t="shared" si="0"/>
        <v>50</v>
      </c>
      <c r="G12" s="125"/>
      <c r="H12" s="111">
        <v>9</v>
      </c>
      <c r="I12" s="111">
        <v>3</v>
      </c>
      <c r="J12" s="122">
        <f t="shared" si="1"/>
        <v>12</v>
      </c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23">
        <f t="shared" si="2"/>
        <v>0</v>
      </c>
      <c r="V12" s="127" t="s">
        <v>47</v>
      </c>
      <c r="W12" s="128" t="s">
        <v>10</v>
      </c>
    </row>
    <row r="13" spans="1:23" s="1" customFormat="1" ht="28.5" customHeight="1" x14ac:dyDescent="0.15">
      <c r="A13" s="163"/>
      <c r="B13" s="126" t="s">
        <v>12</v>
      </c>
      <c r="C13" s="124">
        <v>19130</v>
      </c>
      <c r="D13" s="111">
        <v>105</v>
      </c>
      <c r="E13" s="111">
        <v>5</v>
      </c>
      <c r="F13" s="122">
        <f>(D13+E13)</f>
        <v>110</v>
      </c>
      <c r="G13" s="111"/>
      <c r="H13" s="111">
        <v>5</v>
      </c>
      <c r="I13" s="111">
        <v>1</v>
      </c>
      <c r="J13" s="122">
        <f>((G13+H13)+I13)</f>
        <v>6</v>
      </c>
      <c r="K13" s="112">
        <v>1</v>
      </c>
      <c r="L13" s="112"/>
      <c r="M13" s="112"/>
      <c r="N13" s="112"/>
      <c r="O13" s="112"/>
      <c r="P13" s="112"/>
      <c r="Q13" s="112"/>
      <c r="R13" s="112"/>
      <c r="S13" s="112">
        <v>1</v>
      </c>
      <c r="T13" s="112"/>
      <c r="U13" s="123">
        <f>SUM(K13:T13)</f>
        <v>2</v>
      </c>
      <c r="V13" s="127" t="s">
        <v>47</v>
      </c>
      <c r="W13" s="128" t="s">
        <v>12</v>
      </c>
    </row>
    <row r="14" spans="1:23" s="1" customFormat="1" ht="28.5" customHeight="1" x14ac:dyDescent="0.15">
      <c r="A14" s="164"/>
      <c r="B14" s="135" t="s">
        <v>26</v>
      </c>
      <c r="C14" s="114" t="s">
        <v>71</v>
      </c>
      <c r="D14" s="115">
        <v>33</v>
      </c>
      <c r="E14" s="115">
        <v>12</v>
      </c>
      <c r="F14" s="116">
        <f>(D14+E14)</f>
        <v>45</v>
      </c>
      <c r="G14" s="115"/>
      <c r="H14" s="115">
        <v>7</v>
      </c>
      <c r="I14" s="115">
        <v>2</v>
      </c>
      <c r="J14" s="116">
        <f>((G14+H14)+I14)</f>
        <v>9</v>
      </c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8">
        <f>SUM(K14:T14)</f>
        <v>0</v>
      </c>
      <c r="V14" s="130" t="s">
        <v>47</v>
      </c>
      <c r="W14" s="131" t="s">
        <v>26</v>
      </c>
    </row>
    <row r="15" spans="1:23" s="1" customFormat="1" ht="28.5" customHeight="1" x14ac:dyDescent="0.15">
      <c r="A15" s="89" t="s">
        <v>57</v>
      </c>
      <c r="B15" s="126" t="s">
        <v>139</v>
      </c>
      <c r="C15" s="110" t="s">
        <v>138</v>
      </c>
      <c r="D15" s="111">
        <v>204</v>
      </c>
      <c r="E15" s="111">
        <v>1</v>
      </c>
      <c r="F15" s="122">
        <f>(D15+E15)</f>
        <v>205</v>
      </c>
      <c r="G15" s="111"/>
      <c r="H15" s="111">
        <v>8</v>
      </c>
      <c r="I15" s="111">
        <v>3</v>
      </c>
      <c r="J15" s="122">
        <f>((G15+H15)+I15)</f>
        <v>11</v>
      </c>
      <c r="K15" s="112"/>
      <c r="L15" s="112"/>
      <c r="M15" s="112"/>
      <c r="N15" s="112"/>
      <c r="O15" s="112"/>
      <c r="P15" s="112"/>
      <c r="Q15" s="112"/>
      <c r="R15" s="112"/>
      <c r="S15" s="112">
        <v>2</v>
      </c>
      <c r="T15" s="112"/>
      <c r="U15" s="123">
        <f>SUM(K15:T15)</f>
        <v>2</v>
      </c>
      <c r="V15" s="133" t="s">
        <v>28</v>
      </c>
      <c r="W15" s="128" t="s">
        <v>13</v>
      </c>
    </row>
    <row r="16" spans="1:23" s="1" customFormat="1" ht="28.5" customHeight="1" x14ac:dyDescent="0.15">
      <c r="A16" s="160" t="s">
        <v>50</v>
      </c>
      <c r="B16" s="161"/>
      <c r="C16" s="9"/>
      <c r="D16" s="30">
        <f t="shared" ref="D16:J16" si="3">SUM(D5:D15)</f>
        <v>942</v>
      </c>
      <c r="E16" s="31">
        <f t="shared" si="3"/>
        <v>35</v>
      </c>
      <c r="F16" s="30">
        <f t="shared" si="3"/>
        <v>977</v>
      </c>
      <c r="G16" s="30">
        <f t="shared" si="3"/>
        <v>0</v>
      </c>
      <c r="H16" s="30">
        <f t="shared" si="3"/>
        <v>84</v>
      </c>
      <c r="I16" s="30">
        <f t="shared" si="3"/>
        <v>26</v>
      </c>
      <c r="J16" s="30">
        <f t="shared" si="3"/>
        <v>110</v>
      </c>
      <c r="K16" s="32">
        <f t="shared" ref="K16:U16" si="4">SUM(K5:K15)</f>
        <v>3</v>
      </c>
      <c r="L16" s="32">
        <f t="shared" si="4"/>
        <v>0</v>
      </c>
      <c r="M16" s="32">
        <f t="shared" si="4"/>
        <v>0</v>
      </c>
      <c r="N16" s="32">
        <f t="shared" si="4"/>
        <v>0</v>
      </c>
      <c r="O16" s="32">
        <f t="shared" si="4"/>
        <v>0</v>
      </c>
      <c r="P16" s="32">
        <f t="shared" si="4"/>
        <v>0</v>
      </c>
      <c r="Q16" s="32">
        <f t="shared" si="4"/>
        <v>0</v>
      </c>
      <c r="R16" s="32">
        <f t="shared" si="4"/>
        <v>0</v>
      </c>
      <c r="S16" s="32">
        <f t="shared" si="4"/>
        <v>3</v>
      </c>
      <c r="T16" s="32">
        <f t="shared" si="4"/>
        <v>2</v>
      </c>
      <c r="U16" s="94">
        <f t="shared" si="4"/>
        <v>8</v>
      </c>
      <c r="V16" s="33"/>
      <c r="W16" s="21" t="s">
        <v>72</v>
      </c>
    </row>
  </sheetData>
  <mergeCells count="11">
    <mergeCell ref="A16:B16"/>
    <mergeCell ref="A3:A4"/>
    <mergeCell ref="A5:A7"/>
    <mergeCell ref="A8:A14"/>
    <mergeCell ref="B3:B4"/>
    <mergeCell ref="C3:C4"/>
    <mergeCell ref="D3:F3"/>
    <mergeCell ref="G3:J3"/>
    <mergeCell ref="W3:W4"/>
    <mergeCell ref="V3:V4"/>
    <mergeCell ref="K3:U3"/>
  </mergeCells>
  <phoneticPr fontId="1"/>
  <printOptions gridLinesSet="0"/>
  <pageMargins left="0.47244094488188981" right="0.47244094488188981" top="0.98425196850393704" bottom="0.59055118110236227" header="0.51181102362204722" footer="0.51181102362204722"/>
  <pageSetup paperSize="9" scale="99" firstPageNumber="35" fitToHeight="0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C8" transitionEvaluation="1">
    <tabColor rgb="FFFFC000"/>
  </sheetPr>
  <dimension ref="A1:AR19"/>
  <sheetViews>
    <sheetView view="pageBreakPreview" zoomScaleNormal="100" zoomScaleSheetLayoutView="100" workbookViewId="0">
      <pane xSplit="2" ySplit="7" topLeftCell="C8" activePane="bottomRight" state="frozen"/>
      <selection activeCell="W10" sqref="W10"/>
      <selection pane="topRight" activeCell="W10" sqref="W10"/>
      <selection pane="bottomLeft" activeCell="W10" sqref="W10"/>
      <selection pane="bottomRight"/>
    </sheetView>
  </sheetViews>
  <sheetFormatPr defaultColWidth="10.625" defaultRowHeight="30" customHeight="1" x14ac:dyDescent="0.15"/>
  <cols>
    <col min="1" max="1" width="2.5" style="2" customWidth="1"/>
    <col min="2" max="2" width="8.875" style="2" customWidth="1"/>
    <col min="3" max="3" width="6" style="2" customWidth="1"/>
    <col min="4" max="5" width="6.375" style="2" customWidth="1"/>
    <col min="6" max="8" width="6" style="2" customWidth="1"/>
    <col min="9" max="9" width="6.375" style="2" customWidth="1"/>
    <col min="10" max="10" width="7.125" style="2" customWidth="1"/>
    <col min="11" max="11" width="6.75" style="2" customWidth="1"/>
    <col min="12" max="16" width="6" style="2" customWidth="1"/>
    <col min="17" max="17" width="6.375" style="2" customWidth="1"/>
    <col min="18" max="18" width="7.125" style="2" bestFit="1" customWidth="1"/>
    <col min="19" max="19" width="7" style="2" bestFit="1" customWidth="1"/>
    <col min="20" max="32" width="6.375" style="2" customWidth="1"/>
    <col min="33" max="33" width="7.125" style="2" bestFit="1" customWidth="1"/>
    <col min="34" max="34" width="7" style="2" bestFit="1" customWidth="1"/>
    <col min="35" max="38" width="9.125" style="2" customWidth="1"/>
    <col min="39" max="39" width="11.25" style="2" bestFit="1" customWidth="1"/>
    <col min="40" max="42" width="9.125" style="2" customWidth="1"/>
    <col min="43" max="43" width="10.125" style="2" customWidth="1"/>
    <col min="44" max="44" width="8.875" style="2" customWidth="1"/>
    <col min="45" max="16384" width="10.625" style="2"/>
  </cols>
  <sheetData>
    <row r="1" spans="1:44" ht="17.25" customHeight="1" x14ac:dyDescent="0.1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ht="21.75" customHeight="1" x14ac:dyDescent="0.15">
      <c r="B2" s="29" t="s">
        <v>52</v>
      </c>
      <c r="C2" s="3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ht="21.75" customHeight="1" x14ac:dyDescent="0.15">
      <c r="B3" s="35" t="s">
        <v>131</v>
      </c>
      <c r="C3" s="3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65" t="s">
        <v>108</v>
      </c>
      <c r="R3" s="165"/>
      <c r="S3" s="35" t="s">
        <v>140</v>
      </c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200" t="s">
        <v>141</v>
      </c>
      <c r="AH3" s="35" t="s">
        <v>142</v>
      </c>
      <c r="AI3" s="7"/>
      <c r="AJ3" s="7"/>
      <c r="AK3" s="7"/>
      <c r="AL3" s="7"/>
      <c r="AM3" s="7"/>
      <c r="AN3" s="7"/>
      <c r="AO3" s="7"/>
      <c r="AP3" s="7"/>
      <c r="AQ3" s="165" t="s">
        <v>109</v>
      </c>
      <c r="AR3" s="165"/>
    </row>
    <row r="4" spans="1:44" s="1" customFormat="1" ht="20.25" customHeight="1" x14ac:dyDescent="0.15">
      <c r="A4" s="162" t="s">
        <v>33</v>
      </c>
      <c r="B4" s="156" t="s">
        <v>37</v>
      </c>
      <c r="C4" s="166" t="s">
        <v>135</v>
      </c>
      <c r="D4" s="152"/>
      <c r="E4" s="152"/>
      <c r="F4" s="152"/>
      <c r="G4" s="152"/>
      <c r="H4" s="152"/>
      <c r="I4" s="152"/>
      <c r="J4" s="174" t="s">
        <v>40</v>
      </c>
      <c r="K4" s="159"/>
      <c r="L4" s="159"/>
      <c r="M4" s="159"/>
      <c r="N4" s="159"/>
      <c r="O4" s="159"/>
      <c r="P4" s="159"/>
      <c r="Q4" s="159"/>
      <c r="R4" s="181" t="s">
        <v>93</v>
      </c>
      <c r="S4" s="174" t="s">
        <v>41</v>
      </c>
      <c r="T4" s="159"/>
      <c r="U4" s="159"/>
      <c r="V4" s="159"/>
      <c r="W4" s="159"/>
      <c r="X4" s="159"/>
      <c r="Y4" s="159"/>
      <c r="Z4" s="159"/>
      <c r="AA4" s="159"/>
      <c r="AB4" s="159"/>
      <c r="AC4" s="166" t="s">
        <v>23</v>
      </c>
      <c r="AD4" s="152"/>
      <c r="AE4" s="152"/>
      <c r="AF4" s="173"/>
      <c r="AG4" s="181" t="s">
        <v>130</v>
      </c>
      <c r="AH4" s="166" t="s">
        <v>105</v>
      </c>
      <c r="AI4" s="152"/>
      <c r="AJ4" s="152"/>
      <c r="AK4" s="152"/>
      <c r="AL4" s="152"/>
      <c r="AM4" s="152"/>
      <c r="AN4" s="152"/>
      <c r="AO4" s="152"/>
      <c r="AP4" s="152"/>
      <c r="AQ4" s="181" t="s">
        <v>118</v>
      </c>
      <c r="AR4" s="154" t="s">
        <v>73</v>
      </c>
    </row>
    <row r="5" spans="1:44" s="18" customFormat="1" ht="17.25" customHeight="1" x14ac:dyDescent="0.15">
      <c r="A5" s="163"/>
      <c r="B5" s="157"/>
      <c r="C5" s="167" t="s">
        <v>74</v>
      </c>
      <c r="D5" s="191" t="s">
        <v>110</v>
      </c>
      <c r="E5" s="170" t="s">
        <v>58</v>
      </c>
      <c r="F5" s="170" t="s">
        <v>59</v>
      </c>
      <c r="G5" s="170" t="s">
        <v>75</v>
      </c>
      <c r="H5" s="170" t="s">
        <v>60</v>
      </c>
      <c r="I5" s="175" t="s">
        <v>2</v>
      </c>
      <c r="J5" s="188" t="s">
        <v>94</v>
      </c>
      <c r="K5" s="170" t="s">
        <v>95</v>
      </c>
      <c r="L5" s="170" t="s">
        <v>76</v>
      </c>
      <c r="M5" s="170" t="s">
        <v>61</v>
      </c>
      <c r="N5" s="170" t="s">
        <v>51</v>
      </c>
      <c r="O5" s="170" t="s">
        <v>77</v>
      </c>
      <c r="P5" s="170" t="s">
        <v>62</v>
      </c>
      <c r="Q5" s="194" t="s">
        <v>2</v>
      </c>
      <c r="R5" s="155"/>
      <c r="S5" s="167" t="s">
        <v>137</v>
      </c>
      <c r="T5" s="170" t="s">
        <v>119</v>
      </c>
      <c r="U5" s="170" t="s">
        <v>122</v>
      </c>
      <c r="V5" s="170" t="s">
        <v>120</v>
      </c>
      <c r="W5" s="170" t="s">
        <v>121</v>
      </c>
      <c r="X5" s="170" t="s">
        <v>123</v>
      </c>
      <c r="Y5" s="170" t="s">
        <v>124</v>
      </c>
      <c r="Z5" s="170" t="s">
        <v>125</v>
      </c>
      <c r="AA5" s="170" t="s">
        <v>126</v>
      </c>
      <c r="AB5" s="175" t="s">
        <v>2</v>
      </c>
      <c r="AC5" s="188" t="s">
        <v>127</v>
      </c>
      <c r="AD5" s="170" t="s">
        <v>128</v>
      </c>
      <c r="AE5" s="170" t="s">
        <v>129</v>
      </c>
      <c r="AF5" s="175" t="s">
        <v>2</v>
      </c>
      <c r="AG5" s="155"/>
      <c r="AH5" s="23"/>
      <c r="AI5" s="186" t="s">
        <v>53</v>
      </c>
      <c r="AJ5" s="187"/>
      <c r="AK5" s="19" t="s">
        <v>78</v>
      </c>
      <c r="AL5" s="19" t="s">
        <v>56</v>
      </c>
      <c r="AM5" s="19" t="s">
        <v>136</v>
      </c>
      <c r="AN5" s="19" t="s">
        <v>24</v>
      </c>
      <c r="AO5" s="24" t="s">
        <v>106</v>
      </c>
      <c r="AP5" s="179" t="s">
        <v>2</v>
      </c>
      <c r="AQ5" s="182"/>
      <c r="AR5" s="155"/>
    </row>
    <row r="6" spans="1:44" s="18" customFormat="1" ht="12" customHeight="1" x14ac:dyDescent="0.15">
      <c r="A6" s="163"/>
      <c r="B6" s="157"/>
      <c r="C6" s="168"/>
      <c r="D6" s="192"/>
      <c r="E6" s="171"/>
      <c r="F6" s="171"/>
      <c r="G6" s="171"/>
      <c r="H6" s="171"/>
      <c r="I6" s="176"/>
      <c r="J6" s="189"/>
      <c r="K6" s="171"/>
      <c r="L6" s="171"/>
      <c r="M6" s="171"/>
      <c r="N6" s="171"/>
      <c r="O6" s="171"/>
      <c r="P6" s="171"/>
      <c r="Q6" s="195"/>
      <c r="R6" s="155"/>
      <c r="S6" s="168"/>
      <c r="T6" s="197"/>
      <c r="U6" s="197"/>
      <c r="V6" s="197"/>
      <c r="W6" s="197"/>
      <c r="X6" s="197"/>
      <c r="Y6" s="197"/>
      <c r="Z6" s="197"/>
      <c r="AA6" s="197"/>
      <c r="AB6" s="176"/>
      <c r="AC6" s="168"/>
      <c r="AD6" s="192"/>
      <c r="AE6" s="197"/>
      <c r="AF6" s="176"/>
      <c r="AG6" s="155"/>
      <c r="AH6" s="88" t="s">
        <v>133</v>
      </c>
      <c r="AI6" s="25" t="s">
        <v>54</v>
      </c>
      <c r="AJ6" s="25" t="s">
        <v>55</v>
      </c>
      <c r="AK6" s="25"/>
      <c r="AL6" s="25"/>
      <c r="AM6" s="25"/>
      <c r="AN6" s="25"/>
      <c r="AO6" s="26"/>
      <c r="AP6" s="157"/>
      <c r="AQ6" s="182"/>
      <c r="AR6" s="155"/>
    </row>
    <row r="7" spans="1:44" s="1" customFormat="1" ht="12" customHeight="1" x14ac:dyDescent="0.15">
      <c r="A7" s="164"/>
      <c r="B7" s="180"/>
      <c r="C7" s="169"/>
      <c r="D7" s="193"/>
      <c r="E7" s="172"/>
      <c r="F7" s="172"/>
      <c r="G7" s="172"/>
      <c r="H7" s="172"/>
      <c r="I7" s="177"/>
      <c r="J7" s="190"/>
      <c r="K7" s="172"/>
      <c r="L7" s="172"/>
      <c r="M7" s="172"/>
      <c r="N7" s="172"/>
      <c r="O7" s="172"/>
      <c r="P7" s="172"/>
      <c r="Q7" s="196"/>
      <c r="R7" s="178"/>
      <c r="S7" s="169"/>
      <c r="T7" s="198"/>
      <c r="U7" s="198"/>
      <c r="V7" s="198"/>
      <c r="W7" s="198"/>
      <c r="X7" s="198"/>
      <c r="Y7" s="198"/>
      <c r="Z7" s="198"/>
      <c r="AA7" s="198"/>
      <c r="AB7" s="177"/>
      <c r="AC7" s="169"/>
      <c r="AD7" s="193"/>
      <c r="AE7" s="198"/>
      <c r="AF7" s="177"/>
      <c r="AG7" s="178"/>
      <c r="AH7" s="92"/>
      <c r="AI7" s="27" t="s">
        <v>42</v>
      </c>
      <c r="AJ7" s="27" t="s">
        <v>42</v>
      </c>
      <c r="AK7" s="27" t="s">
        <v>42</v>
      </c>
      <c r="AL7" s="27" t="s">
        <v>132</v>
      </c>
      <c r="AM7" s="27" t="s">
        <v>134</v>
      </c>
      <c r="AN7" s="27" t="s">
        <v>25</v>
      </c>
      <c r="AO7" s="28" t="s">
        <v>107</v>
      </c>
      <c r="AP7" s="180"/>
      <c r="AQ7" s="183"/>
      <c r="AR7" s="178"/>
    </row>
    <row r="8" spans="1:44" s="1" customFormat="1" ht="31.5" customHeight="1" x14ac:dyDescent="0.15">
      <c r="A8" s="162" t="s">
        <v>38</v>
      </c>
      <c r="B8" s="136" t="s">
        <v>4</v>
      </c>
      <c r="C8" s="37"/>
      <c r="D8" s="37">
        <v>5.4509999999999996</v>
      </c>
      <c r="E8" s="38"/>
      <c r="F8" s="38"/>
      <c r="G8" s="38"/>
      <c r="H8" s="38"/>
      <c r="I8" s="39">
        <f t="shared" ref="I8:I15" si="0">SUM(C8:H8)</f>
        <v>5.4509999999999996</v>
      </c>
      <c r="J8" s="40"/>
      <c r="K8" s="38"/>
      <c r="L8" s="38"/>
      <c r="M8" s="38"/>
      <c r="N8" s="38"/>
      <c r="O8" s="38">
        <v>50</v>
      </c>
      <c r="P8" s="38"/>
      <c r="Q8" s="41">
        <f>J8-K8+L8+M8+N8+O8+P8</f>
        <v>50</v>
      </c>
      <c r="R8" s="42">
        <f t="shared" ref="R8:R18" si="1">I8+Q8</f>
        <v>55.451000000000001</v>
      </c>
      <c r="S8" s="40"/>
      <c r="T8" s="38"/>
      <c r="U8" s="38"/>
      <c r="V8" s="38"/>
      <c r="W8" s="38"/>
      <c r="X8" s="38"/>
      <c r="Y8" s="38"/>
      <c r="Z8" s="38"/>
      <c r="AA8" s="38"/>
      <c r="AB8" s="41">
        <f t="shared" ref="AB8:AB18" si="2">SUM(S8:AA8)</f>
        <v>0</v>
      </c>
      <c r="AC8" s="40"/>
      <c r="AD8" s="38"/>
      <c r="AE8" s="38"/>
      <c r="AF8" s="39">
        <f t="shared" ref="AF8:AF18" si="3">SUM(AC8:AE8)</f>
        <v>0</v>
      </c>
      <c r="AG8" s="42">
        <f t="shared" ref="AG8:AG18" si="4">AB8+AF8</f>
        <v>0</v>
      </c>
      <c r="AH8" s="40">
        <v>193</v>
      </c>
      <c r="AI8" s="38"/>
      <c r="AJ8" s="38">
        <v>81.447000000000003</v>
      </c>
      <c r="AK8" s="38"/>
      <c r="AL8" s="38"/>
      <c r="AM8" s="38">
        <f>-198.175-20.821</f>
        <v>-218.99600000000001</v>
      </c>
      <c r="AN8" s="38">
        <v>-20.821000000000002</v>
      </c>
      <c r="AO8" s="75"/>
      <c r="AP8" s="39">
        <f>SUM(AH8:AM8)+AO8</f>
        <v>55.450999999999993</v>
      </c>
      <c r="AQ8" s="42">
        <f>(AG8+AP8)</f>
        <v>55.450999999999993</v>
      </c>
      <c r="AR8" s="137" t="s">
        <v>4</v>
      </c>
    </row>
    <row r="9" spans="1:44" s="1" customFormat="1" ht="31.5" customHeight="1" x14ac:dyDescent="0.15">
      <c r="A9" s="163"/>
      <c r="B9" s="138" t="s">
        <v>117</v>
      </c>
      <c r="C9" s="43"/>
      <c r="D9" s="43">
        <v>83.251000000000005</v>
      </c>
      <c r="E9" s="44"/>
      <c r="F9" s="44"/>
      <c r="G9" s="44"/>
      <c r="H9" s="44">
        <v>406.07499999999999</v>
      </c>
      <c r="I9" s="45">
        <f t="shared" si="0"/>
        <v>489.32600000000002</v>
      </c>
      <c r="J9" s="46"/>
      <c r="K9" s="44"/>
      <c r="L9" s="44"/>
      <c r="M9" s="44"/>
      <c r="N9" s="44"/>
      <c r="O9" s="44"/>
      <c r="P9" s="44"/>
      <c r="Q9" s="47">
        <v>0</v>
      </c>
      <c r="R9" s="48">
        <f t="shared" si="1"/>
        <v>489.32600000000002</v>
      </c>
      <c r="S9" s="46"/>
      <c r="T9" s="44"/>
      <c r="U9" s="44"/>
      <c r="V9" s="44"/>
      <c r="W9" s="44"/>
      <c r="X9" s="44"/>
      <c r="Y9" s="44"/>
      <c r="Z9" s="44">
        <v>72</v>
      </c>
      <c r="AA9" s="44">
        <v>4.8490000000000002</v>
      </c>
      <c r="AB9" s="47">
        <f t="shared" si="2"/>
        <v>76.849000000000004</v>
      </c>
      <c r="AC9" s="46"/>
      <c r="AD9" s="44"/>
      <c r="AE9" s="44"/>
      <c r="AF9" s="57">
        <v>0</v>
      </c>
      <c r="AG9" s="58">
        <f t="shared" si="4"/>
        <v>76.849000000000004</v>
      </c>
      <c r="AH9" s="46">
        <v>334.2</v>
      </c>
      <c r="AI9" s="44">
        <v>281</v>
      </c>
      <c r="AJ9" s="44"/>
      <c r="AK9" s="44"/>
      <c r="AL9" s="44"/>
      <c r="AM9" s="44">
        <v>-202.72300000000001</v>
      </c>
      <c r="AN9" s="44">
        <v>-358.95499999999998</v>
      </c>
      <c r="AO9" s="76"/>
      <c r="AP9" s="57">
        <f t="shared" ref="AP9:AP12" si="5">SUM(AH9:AM9)+AO9</f>
        <v>412.47700000000003</v>
      </c>
      <c r="AQ9" s="58">
        <f>(AG9+AP9)</f>
        <v>489.32600000000002</v>
      </c>
      <c r="AR9" s="128" t="s">
        <v>117</v>
      </c>
    </row>
    <row r="10" spans="1:44" s="1" customFormat="1" ht="31.5" customHeight="1" x14ac:dyDescent="0.15">
      <c r="A10" s="164"/>
      <c r="B10" s="139" t="s">
        <v>112</v>
      </c>
      <c r="C10" s="49"/>
      <c r="D10" s="49">
        <v>11057.763999999999</v>
      </c>
      <c r="E10" s="50">
        <v>4381.1099999999997</v>
      </c>
      <c r="F10" s="50"/>
      <c r="G10" s="50"/>
      <c r="H10" s="50"/>
      <c r="I10" s="51">
        <f t="shared" si="0"/>
        <v>15438.874</v>
      </c>
      <c r="J10" s="52">
        <v>992.65</v>
      </c>
      <c r="K10" s="50">
        <v>992.649</v>
      </c>
      <c r="L10" s="50"/>
      <c r="M10" s="50"/>
      <c r="N10" s="50"/>
      <c r="O10" s="50">
        <v>50</v>
      </c>
      <c r="P10" s="53"/>
      <c r="Q10" s="45">
        <f t="shared" ref="Q10:Q18" si="6">J10-K10+L10+M10+N10+O10+P10</f>
        <v>50.000999999999976</v>
      </c>
      <c r="R10" s="54">
        <f>I10+Q10</f>
        <v>15488.875</v>
      </c>
      <c r="S10" s="52"/>
      <c r="T10" s="50">
        <v>458.42399999999998</v>
      </c>
      <c r="U10" s="50"/>
      <c r="V10" s="50"/>
      <c r="W10" s="50"/>
      <c r="X10" s="50"/>
      <c r="Y10" s="50"/>
      <c r="Z10" s="50">
        <v>72</v>
      </c>
      <c r="AA10" s="50">
        <v>90</v>
      </c>
      <c r="AB10" s="51">
        <f t="shared" si="2"/>
        <v>620.42399999999998</v>
      </c>
      <c r="AC10" s="52"/>
      <c r="AD10" s="50"/>
      <c r="AE10" s="50"/>
      <c r="AF10" s="71">
        <f t="shared" si="3"/>
        <v>0</v>
      </c>
      <c r="AG10" s="62">
        <f t="shared" si="4"/>
        <v>620.42399999999998</v>
      </c>
      <c r="AH10" s="52">
        <v>577</v>
      </c>
      <c r="AI10" s="50"/>
      <c r="AJ10" s="50">
        <v>2550</v>
      </c>
      <c r="AK10" s="50"/>
      <c r="AL10" s="50">
        <v>4900</v>
      </c>
      <c r="AM10" s="50">
        <v>6841.451</v>
      </c>
      <c r="AN10" s="50">
        <v>-551.53099999999995</v>
      </c>
      <c r="AO10" s="77"/>
      <c r="AP10" s="71">
        <f t="shared" si="5"/>
        <v>14868.451000000001</v>
      </c>
      <c r="AQ10" s="54">
        <f>(AG10+AP10)</f>
        <v>15488.875</v>
      </c>
      <c r="AR10" s="131" t="s">
        <v>112</v>
      </c>
    </row>
    <row r="11" spans="1:44" s="1" customFormat="1" ht="31.5" customHeight="1" x14ac:dyDescent="0.15">
      <c r="A11" s="162" t="s">
        <v>39</v>
      </c>
      <c r="B11" s="140" t="s">
        <v>6</v>
      </c>
      <c r="C11" s="95">
        <v>551.70699999999999</v>
      </c>
      <c r="D11" s="55">
        <v>15984.411</v>
      </c>
      <c r="E11" s="55"/>
      <c r="F11" s="55"/>
      <c r="G11" s="55"/>
      <c r="H11" s="96">
        <v>3456.0070000000001</v>
      </c>
      <c r="I11" s="45">
        <f t="shared" si="0"/>
        <v>19992.125</v>
      </c>
      <c r="J11" s="56">
        <v>76645.252999999997</v>
      </c>
      <c r="K11" s="55">
        <v>72038.115999999995</v>
      </c>
      <c r="L11" s="55">
        <v>10955.725</v>
      </c>
      <c r="M11" s="55"/>
      <c r="N11" s="55"/>
      <c r="O11" s="55">
        <v>220</v>
      </c>
      <c r="P11" s="38"/>
      <c r="Q11" s="39">
        <f>J11-K11+L11+M11+N11+O11+P11</f>
        <v>15782.862000000003</v>
      </c>
      <c r="R11" s="42">
        <f t="shared" si="1"/>
        <v>35774.987000000001</v>
      </c>
      <c r="S11" s="56"/>
      <c r="T11" s="55"/>
      <c r="U11" s="55"/>
      <c r="V11" s="55"/>
      <c r="W11" s="55"/>
      <c r="X11" s="55"/>
      <c r="Y11" s="55"/>
      <c r="Z11" s="55">
        <v>392.1</v>
      </c>
      <c r="AA11" s="55">
        <v>2565.163</v>
      </c>
      <c r="AB11" s="45">
        <f>SUM(S11:AA11)</f>
        <v>2957.2629999999999</v>
      </c>
      <c r="AC11" s="56"/>
      <c r="AD11" s="55"/>
      <c r="AE11" s="55"/>
      <c r="AF11" s="72">
        <f>SUM(AC11:AE11)</f>
        <v>0</v>
      </c>
      <c r="AG11" s="42">
        <f t="shared" si="4"/>
        <v>2957.2629999999999</v>
      </c>
      <c r="AH11" s="56">
        <v>9000</v>
      </c>
      <c r="AI11" s="55">
        <v>55</v>
      </c>
      <c r="AJ11" s="55">
        <v>12285</v>
      </c>
      <c r="AK11" s="55"/>
      <c r="AL11" s="55">
        <v>11375.130999999999</v>
      </c>
      <c r="AM11" s="55">
        <v>312.59300000000002</v>
      </c>
      <c r="AN11" s="55">
        <v>243.239</v>
      </c>
      <c r="AO11" s="78">
        <v>-210</v>
      </c>
      <c r="AP11" s="72">
        <f>SUM(AH11:AM11)+AO11</f>
        <v>32817.724000000002</v>
      </c>
      <c r="AQ11" s="48">
        <f>(AG11+AP11)</f>
        <v>35774.987000000001</v>
      </c>
      <c r="AR11" s="134" t="s">
        <v>6</v>
      </c>
    </row>
    <row r="12" spans="1:44" s="1" customFormat="1" ht="31.5" customHeight="1" x14ac:dyDescent="0.15">
      <c r="A12" s="163"/>
      <c r="B12" s="138" t="s">
        <v>7</v>
      </c>
      <c r="C12" s="95">
        <v>193.714</v>
      </c>
      <c r="D12" s="43">
        <v>29524.334999999999</v>
      </c>
      <c r="E12" s="44"/>
      <c r="F12" s="44"/>
      <c r="G12" s="44"/>
      <c r="H12" s="44">
        <v>53.558</v>
      </c>
      <c r="I12" s="47">
        <f t="shared" si="0"/>
        <v>29771.607</v>
      </c>
      <c r="J12" s="46">
        <v>214594.85699999999</v>
      </c>
      <c r="K12" s="44">
        <v>141031.29300000001</v>
      </c>
      <c r="L12" s="44">
        <v>37791.781000000003</v>
      </c>
      <c r="M12" s="44"/>
      <c r="N12" s="44">
        <v>60.6</v>
      </c>
      <c r="O12" s="44">
        <v>170</v>
      </c>
      <c r="P12" s="55">
        <v>700.41</v>
      </c>
      <c r="Q12" s="57">
        <f t="shared" si="6"/>
        <v>112286.355</v>
      </c>
      <c r="R12" s="58">
        <f t="shared" si="1"/>
        <v>142057.962</v>
      </c>
      <c r="S12" s="46"/>
      <c r="T12" s="44"/>
      <c r="U12" s="44"/>
      <c r="V12" s="44"/>
      <c r="W12" s="44"/>
      <c r="X12" s="44"/>
      <c r="Y12" s="44"/>
      <c r="Z12" s="44">
        <v>72</v>
      </c>
      <c r="AA12" s="44">
        <v>1238.7950000000001</v>
      </c>
      <c r="AB12" s="47">
        <f t="shared" si="2"/>
        <v>1310.7950000000001</v>
      </c>
      <c r="AC12" s="46">
        <v>74502</v>
      </c>
      <c r="AD12" s="44"/>
      <c r="AE12" s="44">
        <v>2119.518</v>
      </c>
      <c r="AF12" s="57">
        <f t="shared" si="3"/>
        <v>76621.517999999996</v>
      </c>
      <c r="AG12" s="58">
        <f t="shared" si="4"/>
        <v>77932.312999999995</v>
      </c>
      <c r="AH12" s="46">
        <v>2460</v>
      </c>
      <c r="AI12" s="44"/>
      <c r="AJ12" s="44">
        <v>10104</v>
      </c>
      <c r="AK12" s="44"/>
      <c r="AL12" s="44">
        <v>53333.45</v>
      </c>
      <c r="AM12" s="44">
        <v>-1771.8009999999999</v>
      </c>
      <c r="AN12" s="44">
        <v>-1771.8009999999999</v>
      </c>
      <c r="AO12" s="76"/>
      <c r="AP12" s="57">
        <f t="shared" si="5"/>
        <v>64125.648999999998</v>
      </c>
      <c r="AQ12" s="58">
        <f>(AG12+AP12)</f>
        <v>142057.962</v>
      </c>
      <c r="AR12" s="128" t="s">
        <v>7</v>
      </c>
    </row>
    <row r="13" spans="1:44" s="1" customFormat="1" ht="31.5" customHeight="1" x14ac:dyDescent="0.15">
      <c r="A13" s="163"/>
      <c r="B13" s="138" t="s">
        <v>8</v>
      </c>
      <c r="C13" s="43"/>
      <c r="D13" s="44">
        <v>3359.4740000000002</v>
      </c>
      <c r="E13" s="44"/>
      <c r="F13" s="44"/>
      <c r="G13" s="44"/>
      <c r="H13" s="44"/>
      <c r="I13" s="47">
        <f t="shared" si="0"/>
        <v>3359.4740000000002</v>
      </c>
      <c r="J13" s="46"/>
      <c r="K13" s="44"/>
      <c r="L13" s="44"/>
      <c r="M13" s="44"/>
      <c r="N13" s="44"/>
      <c r="O13" s="44">
        <v>40</v>
      </c>
      <c r="P13" s="44"/>
      <c r="Q13" s="57">
        <f t="shared" si="6"/>
        <v>40</v>
      </c>
      <c r="R13" s="58">
        <f t="shared" si="1"/>
        <v>3399.4740000000002</v>
      </c>
      <c r="S13" s="46"/>
      <c r="T13" s="44"/>
      <c r="U13" s="44"/>
      <c r="V13" s="44"/>
      <c r="W13" s="44"/>
      <c r="X13" s="44"/>
      <c r="Y13" s="44"/>
      <c r="Z13" s="44">
        <v>72</v>
      </c>
      <c r="AA13" s="44">
        <v>8.6329999999999991</v>
      </c>
      <c r="AB13" s="47">
        <f t="shared" si="2"/>
        <v>80.632999999999996</v>
      </c>
      <c r="AC13" s="46"/>
      <c r="AD13" s="44"/>
      <c r="AE13" s="44"/>
      <c r="AF13" s="57">
        <f t="shared" si="3"/>
        <v>0</v>
      </c>
      <c r="AG13" s="58">
        <f t="shared" si="4"/>
        <v>80.632999999999996</v>
      </c>
      <c r="AH13" s="46">
        <v>101</v>
      </c>
      <c r="AI13" s="44"/>
      <c r="AJ13" s="44"/>
      <c r="AK13" s="44"/>
      <c r="AL13" s="44">
        <v>3179.665</v>
      </c>
      <c r="AM13" s="44">
        <v>38.176000000000002</v>
      </c>
      <c r="AN13" s="44">
        <v>54</v>
      </c>
      <c r="AO13" s="76"/>
      <c r="AP13" s="57">
        <f t="shared" ref="AP13:AP19" si="7">SUM(AH13:AM13)+AO13</f>
        <v>3318.8409999999999</v>
      </c>
      <c r="AQ13" s="58">
        <f>(AG13+AP13)</f>
        <v>3399.4739999999997</v>
      </c>
      <c r="AR13" s="128" t="s">
        <v>8</v>
      </c>
    </row>
    <row r="14" spans="1:44" s="1" customFormat="1" ht="31.5" customHeight="1" x14ac:dyDescent="0.15">
      <c r="A14" s="163"/>
      <c r="B14" s="138" t="s">
        <v>9</v>
      </c>
      <c r="C14" s="43">
        <v>130</v>
      </c>
      <c r="D14" s="81">
        <v>4034.9630000000002</v>
      </c>
      <c r="E14" s="44"/>
      <c r="F14" s="44"/>
      <c r="G14" s="44"/>
      <c r="H14" s="44"/>
      <c r="I14" s="47">
        <f t="shared" si="0"/>
        <v>4164.9629999999997</v>
      </c>
      <c r="J14" s="46">
        <v>25210.955000000002</v>
      </c>
      <c r="K14" s="44">
        <v>23856.437999999998</v>
      </c>
      <c r="L14" s="44">
        <v>600</v>
      </c>
      <c r="M14" s="44"/>
      <c r="N14" s="44"/>
      <c r="O14" s="44">
        <v>50</v>
      </c>
      <c r="P14" s="44"/>
      <c r="Q14" s="57">
        <f t="shared" si="6"/>
        <v>2004.5170000000035</v>
      </c>
      <c r="R14" s="58">
        <f t="shared" si="1"/>
        <v>6169.4800000000032</v>
      </c>
      <c r="S14" s="46"/>
      <c r="T14" s="44"/>
      <c r="U14" s="44"/>
      <c r="V14" s="44"/>
      <c r="W14" s="44"/>
      <c r="X14" s="44"/>
      <c r="Y14" s="44"/>
      <c r="Z14" s="44">
        <v>72</v>
      </c>
      <c r="AA14" s="44">
        <v>25.3</v>
      </c>
      <c r="AB14" s="47">
        <f t="shared" si="2"/>
        <v>97.3</v>
      </c>
      <c r="AC14" s="46"/>
      <c r="AD14" s="44"/>
      <c r="AE14" s="44"/>
      <c r="AF14" s="57">
        <f t="shared" si="3"/>
        <v>0</v>
      </c>
      <c r="AG14" s="58">
        <f t="shared" si="4"/>
        <v>97.3</v>
      </c>
      <c r="AH14" s="46">
        <v>790</v>
      </c>
      <c r="AI14" s="44"/>
      <c r="AJ14" s="44">
        <v>4740</v>
      </c>
      <c r="AK14" s="44"/>
      <c r="AL14" s="44">
        <f>1481.331</f>
        <v>1481.3309999999999</v>
      </c>
      <c r="AM14" s="44">
        <v>-939.15099999999995</v>
      </c>
      <c r="AN14" s="44">
        <v>-939.15099999999995</v>
      </c>
      <c r="AO14" s="76"/>
      <c r="AP14" s="57">
        <f t="shared" si="7"/>
        <v>6072.18</v>
      </c>
      <c r="AQ14" s="58">
        <f>(AG14+AP14)</f>
        <v>6169.4800000000005</v>
      </c>
      <c r="AR14" s="128" t="s">
        <v>9</v>
      </c>
    </row>
    <row r="15" spans="1:44" s="1" customFormat="1" ht="31.5" customHeight="1" x14ac:dyDescent="0.15">
      <c r="A15" s="163"/>
      <c r="B15" s="138" t="s">
        <v>10</v>
      </c>
      <c r="C15" s="43"/>
      <c r="D15" s="44">
        <v>30.472999999999999</v>
      </c>
      <c r="E15" s="44"/>
      <c r="F15" s="44"/>
      <c r="G15" s="44"/>
      <c r="H15" s="44">
        <v>30</v>
      </c>
      <c r="I15" s="47">
        <f t="shared" si="0"/>
        <v>60.472999999999999</v>
      </c>
      <c r="J15" s="46">
        <v>610.85199999999998</v>
      </c>
      <c r="K15" s="44"/>
      <c r="L15" s="44"/>
      <c r="M15" s="44"/>
      <c r="N15" s="44"/>
      <c r="O15" s="44">
        <v>50.5</v>
      </c>
      <c r="P15" s="55"/>
      <c r="Q15" s="57">
        <f>J15-K15+L15+M15+N15+O15+P15</f>
        <v>661.35199999999998</v>
      </c>
      <c r="R15" s="58">
        <f t="shared" si="1"/>
        <v>721.82499999999993</v>
      </c>
      <c r="S15" s="46"/>
      <c r="T15" s="44"/>
      <c r="U15" s="44">
        <v>10.584</v>
      </c>
      <c r="V15" s="44"/>
      <c r="W15" s="44"/>
      <c r="X15" s="44"/>
      <c r="Y15" s="44"/>
      <c r="Z15" s="44">
        <v>72</v>
      </c>
      <c r="AA15" s="44">
        <v>43.2</v>
      </c>
      <c r="AB15" s="47">
        <f>SUM(S15:AA15)</f>
        <v>125.78400000000001</v>
      </c>
      <c r="AC15" s="97"/>
      <c r="AD15" s="44"/>
      <c r="AE15" s="44"/>
      <c r="AF15" s="57">
        <f t="shared" si="3"/>
        <v>0</v>
      </c>
      <c r="AG15" s="58">
        <f t="shared" si="4"/>
        <v>125.78400000000001</v>
      </c>
      <c r="AH15" s="46">
        <v>207</v>
      </c>
      <c r="AI15" s="44"/>
      <c r="AJ15" s="44">
        <v>500</v>
      </c>
      <c r="AK15" s="44"/>
      <c r="AL15" s="44">
        <v>3500</v>
      </c>
      <c r="AM15" s="44">
        <v>-3611.2289999999998</v>
      </c>
      <c r="AN15" s="44">
        <v>-14.606999999999999</v>
      </c>
      <c r="AO15" s="76"/>
      <c r="AP15" s="57">
        <f>SUM(AH15:AM15)+AO15</f>
        <v>595.77100000000019</v>
      </c>
      <c r="AQ15" s="58">
        <f>(AG15+AP15)</f>
        <v>721.55500000000018</v>
      </c>
      <c r="AR15" s="128" t="s">
        <v>10</v>
      </c>
    </row>
    <row r="16" spans="1:44" s="1" customFormat="1" ht="31.5" customHeight="1" x14ac:dyDescent="0.15">
      <c r="A16" s="163"/>
      <c r="B16" s="138" t="s">
        <v>12</v>
      </c>
      <c r="C16" s="43">
        <v>1.008</v>
      </c>
      <c r="D16" s="81">
        <v>4639.1930000000002</v>
      </c>
      <c r="E16" s="44"/>
      <c r="F16" s="44"/>
      <c r="G16" s="44"/>
      <c r="H16" s="44">
        <v>2359</v>
      </c>
      <c r="I16" s="47">
        <f>SUM(C16:H16)</f>
        <v>6999.201</v>
      </c>
      <c r="J16" s="46">
        <v>44585.069000000003</v>
      </c>
      <c r="K16" s="44">
        <v>41691.707000000002</v>
      </c>
      <c r="L16" s="44">
        <v>2969.8969999999999</v>
      </c>
      <c r="M16" s="44"/>
      <c r="N16" s="44">
        <v>120.1</v>
      </c>
      <c r="O16" s="44">
        <v>165</v>
      </c>
      <c r="P16" s="59"/>
      <c r="Q16" s="98">
        <f>J16-K16+L16+M16+N16+O16+P16</f>
        <v>6148.3590000000013</v>
      </c>
      <c r="R16" s="99">
        <f t="shared" si="1"/>
        <v>13147.560000000001</v>
      </c>
      <c r="S16" s="46"/>
      <c r="T16" s="44"/>
      <c r="U16" s="44">
        <v>37751.800000000003</v>
      </c>
      <c r="V16" s="44"/>
      <c r="W16" s="44"/>
      <c r="X16" s="44"/>
      <c r="Y16" s="44"/>
      <c r="Z16" s="44">
        <v>72</v>
      </c>
      <c r="AA16" s="44">
        <v>759.63300000000004</v>
      </c>
      <c r="AB16" s="47">
        <f>SUM(S16:AA16)</f>
        <v>38583.433000000005</v>
      </c>
      <c r="AC16" s="46">
        <v>6400</v>
      </c>
      <c r="AD16" s="44"/>
      <c r="AE16" s="44"/>
      <c r="AF16" s="57">
        <f t="shared" si="3"/>
        <v>6400</v>
      </c>
      <c r="AG16" s="58">
        <f t="shared" si="4"/>
        <v>44983.433000000005</v>
      </c>
      <c r="AH16" s="46">
        <v>2200</v>
      </c>
      <c r="AI16" s="44">
        <v>460</v>
      </c>
      <c r="AJ16" s="44"/>
      <c r="AK16" s="44"/>
      <c r="AL16" s="44"/>
      <c r="AM16" s="44">
        <v>-34495.873</v>
      </c>
      <c r="AN16" s="44">
        <v>5197.9579999999996</v>
      </c>
      <c r="AO16" s="76"/>
      <c r="AP16" s="57">
        <f>SUM(AH16:AM16)+AO16</f>
        <v>-31835.873</v>
      </c>
      <c r="AQ16" s="58">
        <f>(AG16+AP16)</f>
        <v>13147.560000000005</v>
      </c>
      <c r="AR16" s="128" t="s">
        <v>12</v>
      </c>
    </row>
    <row r="17" spans="1:44" s="1" customFormat="1" ht="31.5" customHeight="1" x14ac:dyDescent="0.15">
      <c r="A17" s="164"/>
      <c r="B17" s="141" t="s">
        <v>22</v>
      </c>
      <c r="C17" s="49">
        <v>7.67</v>
      </c>
      <c r="D17" s="50">
        <v>5215.8819999999996</v>
      </c>
      <c r="E17" s="50"/>
      <c r="F17" s="50"/>
      <c r="G17" s="50"/>
      <c r="H17" s="50">
        <v>32</v>
      </c>
      <c r="I17" s="51">
        <f>SUM(C17:H17)</f>
        <v>5255.5519999999997</v>
      </c>
      <c r="J17" s="60"/>
      <c r="K17" s="59"/>
      <c r="L17" s="59"/>
      <c r="M17" s="59"/>
      <c r="N17" s="59"/>
      <c r="O17" s="59">
        <v>50</v>
      </c>
      <c r="P17" s="59"/>
      <c r="Q17" s="61">
        <f t="shared" si="6"/>
        <v>50</v>
      </c>
      <c r="R17" s="62">
        <f t="shared" si="1"/>
        <v>5305.5519999999997</v>
      </c>
      <c r="S17" s="52"/>
      <c r="T17" s="50"/>
      <c r="U17" s="50"/>
      <c r="V17" s="50"/>
      <c r="W17" s="50"/>
      <c r="X17" s="50"/>
      <c r="Y17" s="50"/>
      <c r="Z17" s="50">
        <v>72</v>
      </c>
      <c r="AA17" s="50">
        <v>370.05</v>
      </c>
      <c r="AB17" s="51">
        <f>SUM(S17:AA17)</f>
        <v>442.05</v>
      </c>
      <c r="AC17" s="52"/>
      <c r="AD17" s="50"/>
      <c r="AE17" s="50"/>
      <c r="AF17" s="71">
        <f t="shared" si="3"/>
        <v>0</v>
      </c>
      <c r="AG17" s="54">
        <f t="shared" si="4"/>
        <v>442.05</v>
      </c>
      <c r="AH17" s="52">
        <v>530</v>
      </c>
      <c r="AI17" s="50">
        <v>350</v>
      </c>
      <c r="AJ17" s="50">
        <v>2726</v>
      </c>
      <c r="AK17" s="50"/>
      <c r="AL17" s="50">
        <v>790.43299999999999</v>
      </c>
      <c r="AM17" s="50">
        <v>517.05999999999995</v>
      </c>
      <c r="AN17" s="50">
        <v>443.58800000000002</v>
      </c>
      <c r="AO17" s="77">
        <v>-50</v>
      </c>
      <c r="AP17" s="71">
        <f t="shared" si="7"/>
        <v>4863.4930000000004</v>
      </c>
      <c r="AQ17" s="54">
        <f>(AG17+AP17)</f>
        <v>5305.5430000000006</v>
      </c>
      <c r="AR17" s="131" t="s">
        <v>113</v>
      </c>
    </row>
    <row r="18" spans="1:44" s="1" customFormat="1" ht="31.5" customHeight="1" x14ac:dyDescent="0.15">
      <c r="A18" s="22" t="s">
        <v>57</v>
      </c>
      <c r="B18" s="142" t="s">
        <v>139</v>
      </c>
      <c r="C18" s="100"/>
      <c r="D18" s="86">
        <v>17563.643</v>
      </c>
      <c r="E18" s="101"/>
      <c r="F18" s="101"/>
      <c r="G18" s="101"/>
      <c r="H18" s="101"/>
      <c r="I18" s="63">
        <f>SUM(C18:H18)</f>
        <v>17563.643</v>
      </c>
      <c r="J18" s="85">
        <f>6902.808+515.182+340+257</f>
        <v>8014.99</v>
      </c>
      <c r="K18" s="101">
        <v>7759.09</v>
      </c>
      <c r="L18" s="101"/>
      <c r="M18" s="101"/>
      <c r="N18" s="101"/>
      <c r="O18" s="101">
        <v>120</v>
      </c>
      <c r="P18" s="101"/>
      <c r="Q18" s="63">
        <f t="shared" si="6"/>
        <v>375.89999999999964</v>
      </c>
      <c r="R18" s="64">
        <f t="shared" si="1"/>
        <v>17939.542999999998</v>
      </c>
      <c r="S18" s="102"/>
      <c r="T18" s="101"/>
      <c r="U18" s="101"/>
      <c r="V18" s="101"/>
      <c r="W18" s="101"/>
      <c r="X18" s="101"/>
      <c r="Y18" s="101"/>
      <c r="Z18" s="101">
        <v>574.29999999999995</v>
      </c>
      <c r="AA18" s="101">
        <v>24</v>
      </c>
      <c r="AB18" s="73">
        <f t="shared" si="2"/>
        <v>598.29999999999995</v>
      </c>
      <c r="AC18" s="102"/>
      <c r="AD18" s="101"/>
      <c r="AE18" s="101"/>
      <c r="AF18" s="63">
        <f t="shared" si="3"/>
        <v>0</v>
      </c>
      <c r="AG18" s="99">
        <f t="shared" si="4"/>
        <v>598.29999999999995</v>
      </c>
      <c r="AH18" s="102">
        <v>888</v>
      </c>
      <c r="AI18" s="101"/>
      <c r="AJ18" s="101">
        <v>1808</v>
      </c>
      <c r="AK18" s="101"/>
      <c r="AL18" s="101">
        <v>6777.3639999999996</v>
      </c>
      <c r="AM18" s="101">
        <v>7936.0789999999997</v>
      </c>
      <c r="AN18" s="101">
        <v>1698.3409999999999</v>
      </c>
      <c r="AO18" s="103">
        <v>-68</v>
      </c>
      <c r="AP18" s="63">
        <f t="shared" si="7"/>
        <v>17341.442999999999</v>
      </c>
      <c r="AQ18" s="64">
        <f>(AG18+AP18)</f>
        <v>17939.742999999999</v>
      </c>
      <c r="AR18" s="143" t="s">
        <v>13</v>
      </c>
    </row>
    <row r="19" spans="1:44" s="1" customFormat="1" ht="31.5" customHeight="1" x14ac:dyDescent="0.15">
      <c r="A19" s="184" t="s">
        <v>114</v>
      </c>
      <c r="B19" s="185"/>
      <c r="C19" s="65">
        <f t="shared" ref="C19:I19" si="8">SUM(C8:C18)</f>
        <v>884.09900000000005</v>
      </c>
      <c r="D19" s="66">
        <f>SUM(D8:D18)</f>
        <v>91498.84</v>
      </c>
      <c r="E19" s="67">
        <f t="shared" si="8"/>
        <v>4381.1099999999997</v>
      </c>
      <c r="F19" s="67">
        <f t="shared" si="8"/>
        <v>0</v>
      </c>
      <c r="G19" s="67">
        <f t="shared" si="8"/>
        <v>0</v>
      </c>
      <c r="H19" s="67">
        <f t="shared" si="8"/>
        <v>6336.6399999999994</v>
      </c>
      <c r="I19" s="68">
        <f t="shared" si="8"/>
        <v>103100.689</v>
      </c>
      <c r="J19" s="69">
        <f t="shared" ref="J19:R19" si="9">SUM(J8:J18)</f>
        <v>370654.62600000005</v>
      </c>
      <c r="K19" s="70">
        <f t="shared" si="9"/>
        <v>287369.29300000006</v>
      </c>
      <c r="L19" s="67">
        <f t="shared" si="9"/>
        <v>52317.402999999998</v>
      </c>
      <c r="M19" s="67">
        <f t="shared" si="9"/>
        <v>0</v>
      </c>
      <c r="N19" s="67">
        <f t="shared" si="9"/>
        <v>180.7</v>
      </c>
      <c r="O19" s="67">
        <f t="shared" si="9"/>
        <v>965.5</v>
      </c>
      <c r="P19" s="67">
        <f t="shared" si="9"/>
        <v>700.41</v>
      </c>
      <c r="Q19" s="63">
        <f t="shared" si="9"/>
        <v>137449.34599999999</v>
      </c>
      <c r="R19" s="64">
        <f t="shared" si="9"/>
        <v>240550.035</v>
      </c>
      <c r="S19" s="65">
        <f t="shared" ref="S19:AB19" si="10">SUM(S8:S18)</f>
        <v>0</v>
      </c>
      <c r="T19" s="67">
        <f t="shared" si="10"/>
        <v>458.42399999999998</v>
      </c>
      <c r="U19" s="67">
        <f t="shared" si="10"/>
        <v>37762.384000000005</v>
      </c>
      <c r="V19" s="67">
        <f t="shared" si="10"/>
        <v>0</v>
      </c>
      <c r="W19" s="67">
        <f t="shared" si="10"/>
        <v>0</v>
      </c>
      <c r="X19" s="67">
        <f t="shared" si="10"/>
        <v>0</v>
      </c>
      <c r="Y19" s="67">
        <f t="shared" si="10"/>
        <v>0</v>
      </c>
      <c r="Z19" s="67">
        <f>SUM(Z8:Z18)</f>
        <v>1542.4</v>
      </c>
      <c r="AA19" s="67">
        <f t="shared" si="10"/>
        <v>5129.6230000000005</v>
      </c>
      <c r="AB19" s="68">
        <f t="shared" si="10"/>
        <v>44892.831000000013</v>
      </c>
      <c r="AC19" s="65">
        <f>SUM(AC8:AC18)</f>
        <v>80902</v>
      </c>
      <c r="AD19" s="67">
        <f>SUM(AD8:AD18)</f>
        <v>0</v>
      </c>
      <c r="AE19" s="67">
        <f>SUM(AE8:AE18)</f>
        <v>2119.518</v>
      </c>
      <c r="AF19" s="74">
        <f>SUM(AF8:AF18)</f>
        <v>83021.517999999996</v>
      </c>
      <c r="AG19" s="64">
        <f>SUM(AG8:AG18)</f>
        <v>127914.349</v>
      </c>
      <c r="AH19" s="65">
        <f>SUM(AH8:AH18)</f>
        <v>17280.2</v>
      </c>
      <c r="AI19" s="67">
        <f t="shared" ref="AI19:AO19" si="11">SUM(AI8:AI18)</f>
        <v>1146</v>
      </c>
      <c r="AJ19" s="67">
        <f t="shared" si="11"/>
        <v>34794.447</v>
      </c>
      <c r="AK19" s="67">
        <f t="shared" si="11"/>
        <v>0</v>
      </c>
      <c r="AL19" s="67">
        <f t="shared" si="11"/>
        <v>85337.373999999996</v>
      </c>
      <c r="AM19" s="67">
        <f t="shared" si="11"/>
        <v>-25594.414000000004</v>
      </c>
      <c r="AN19" s="67">
        <f t="shared" si="11"/>
        <v>3980.26</v>
      </c>
      <c r="AO19" s="68">
        <f t="shared" si="11"/>
        <v>-328</v>
      </c>
      <c r="AP19" s="74">
        <f t="shared" si="7"/>
        <v>112635.607</v>
      </c>
      <c r="AQ19" s="79">
        <f>SUM(AQ8:AQ18)</f>
        <v>240549.95599999998</v>
      </c>
      <c r="AR19" s="91" t="s">
        <v>115</v>
      </c>
    </row>
  </sheetData>
  <mergeCells count="47">
    <mergeCell ref="AA5:AA7"/>
    <mergeCell ref="AC5:AC7"/>
    <mergeCell ref="AD5:AD7"/>
    <mergeCell ref="AE5:AE7"/>
    <mergeCell ref="V5:V7"/>
    <mergeCell ref="W5:W7"/>
    <mergeCell ref="X5:X7"/>
    <mergeCell ref="Y5:Y7"/>
    <mergeCell ref="Z5:Z7"/>
    <mergeCell ref="AI5:AJ5"/>
    <mergeCell ref="R4:R7"/>
    <mergeCell ref="A11:A17"/>
    <mergeCell ref="H5:H7"/>
    <mergeCell ref="J5:J7"/>
    <mergeCell ref="B4:B7"/>
    <mergeCell ref="J4:Q4"/>
    <mergeCell ref="K5:K7"/>
    <mergeCell ref="L5:L7"/>
    <mergeCell ref="M5:M7"/>
    <mergeCell ref="D5:D7"/>
    <mergeCell ref="N5:N7"/>
    <mergeCell ref="Q5:Q7"/>
    <mergeCell ref="T5:T7"/>
    <mergeCell ref="U5:U7"/>
    <mergeCell ref="A19:B19"/>
    <mergeCell ref="O5:O7"/>
    <mergeCell ref="P5:P7"/>
    <mergeCell ref="A8:A10"/>
    <mergeCell ref="F5:F7"/>
    <mergeCell ref="G5:G7"/>
    <mergeCell ref="I5:I7"/>
    <mergeCell ref="A4:A7"/>
    <mergeCell ref="C4:I4"/>
    <mergeCell ref="C5:C7"/>
    <mergeCell ref="E5:E7"/>
    <mergeCell ref="AQ3:AR3"/>
    <mergeCell ref="AC4:AF4"/>
    <mergeCell ref="S4:AB4"/>
    <mergeCell ref="AF5:AF7"/>
    <mergeCell ref="AR4:AR7"/>
    <mergeCell ref="AP5:AP7"/>
    <mergeCell ref="S5:S7"/>
    <mergeCell ref="AB5:AB7"/>
    <mergeCell ref="Q3:R3"/>
    <mergeCell ref="AQ4:AQ7"/>
    <mergeCell ref="AH4:AP4"/>
    <mergeCell ref="AG4:AG7"/>
  </mergeCells>
  <phoneticPr fontId="1"/>
  <printOptions horizontalCentered="1" gridLinesSet="0"/>
  <pageMargins left="0.31496062992125984" right="0.51181102362204722" top="0.74803149606299213" bottom="0.35433070866141736" header="0.31496062992125984" footer="0.31496062992125984"/>
  <pageSetup paperSize="9" scale="91" firstPageNumber="36" fitToWidth="3" fitToHeight="0" orientation="landscape" useFirstPageNumber="1" r:id="rId1"/>
  <headerFooter alignWithMargins="0"/>
  <colBreaks count="2" manualBreakCount="2">
    <brk id="18" max="18" man="1"/>
    <brk id="33" max="18" man="1"/>
  </colBreaks>
  <ignoredErrors>
    <ignoredError sqref="AP9:AP10" formulaRange="1"/>
    <ignoredError sqref="AP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C7" transitionEvaluation="1">
    <tabColor rgb="FF92D050"/>
  </sheetPr>
  <dimension ref="A1:P18"/>
  <sheetViews>
    <sheetView showWhiteSpace="0" view="pageBreakPreview" topLeftCell="A2" zoomScaleNormal="100" zoomScaleSheetLayoutView="100" workbookViewId="0">
      <pane xSplit="2" ySplit="5" topLeftCell="C7" activePane="bottomRight" state="frozen"/>
      <selection activeCell="Z6" sqref="Z6"/>
      <selection pane="topRight" activeCell="Z6" sqref="Z6"/>
      <selection pane="bottomLeft" activeCell="Z6" sqref="Z6"/>
      <selection pane="bottomRight" activeCell="A2" sqref="A2"/>
    </sheetView>
  </sheetViews>
  <sheetFormatPr defaultColWidth="10.625" defaultRowHeight="30" customHeight="1" x14ac:dyDescent="0.15"/>
  <cols>
    <col min="1" max="1" width="2.625" style="2" customWidth="1"/>
    <col min="2" max="2" width="9.375" style="2" customWidth="1"/>
    <col min="3" max="6" width="7.375" style="2" customWidth="1"/>
    <col min="7" max="7" width="8.625" style="2" bestFit="1" customWidth="1"/>
    <col min="8" max="9" width="7.375" style="2" customWidth="1"/>
    <col min="10" max="10" width="8.625" style="2" bestFit="1" customWidth="1"/>
    <col min="11" max="12" width="7.375" style="2" customWidth="1"/>
    <col min="13" max="13" width="8.625" style="2" bestFit="1" customWidth="1"/>
    <col min="14" max="14" width="7.375" style="2" customWidth="1"/>
    <col min="15" max="15" width="8.625" style="2" bestFit="1" customWidth="1"/>
    <col min="16" max="16" width="9.375" style="2" customWidth="1"/>
    <col min="17" max="16384" width="10.625" style="2"/>
  </cols>
  <sheetData>
    <row r="1" spans="1:16" ht="18.600000000000001" customHeight="1" x14ac:dyDescent="0.15">
      <c r="B1" s="5" t="s">
        <v>14</v>
      </c>
      <c r="C1" s="4"/>
      <c r="D1" s="5" t="s">
        <v>15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30" customHeight="1" x14ac:dyDescent="0.15">
      <c r="B2" s="13"/>
      <c r="C2" s="4"/>
      <c r="D2" s="5" t="s">
        <v>15</v>
      </c>
      <c r="E2" s="5" t="s">
        <v>11</v>
      </c>
      <c r="F2" s="5" t="s">
        <v>11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2.5" customHeight="1" x14ac:dyDescent="0.15">
      <c r="B3" s="36" t="s">
        <v>32</v>
      </c>
      <c r="C3" s="3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65" t="s">
        <v>109</v>
      </c>
      <c r="P3" s="165"/>
    </row>
    <row r="4" spans="1:16" s="1" customFormat="1" ht="24.75" customHeight="1" x14ac:dyDescent="0.15">
      <c r="A4" s="162" t="s">
        <v>33</v>
      </c>
      <c r="B4" s="156" t="s">
        <v>63</v>
      </c>
      <c r="C4" s="174" t="s">
        <v>34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99"/>
      <c r="P4" s="154" t="s">
        <v>37</v>
      </c>
    </row>
    <row r="5" spans="1:16" s="1" customFormat="1" ht="17.25" customHeight="1" x14ac:dyDescent="0.15">
      <c r="A5" s="163"/>
      <c r="B5" s="157"/>
      <c r="C5" s="188" t="s">
        <v>96</v>
      </c>
      <c r="D5" s="170" t="s">
        <v>97</v>
      </c>
      <c r="E5" s="170" t="s">
        <v>98</v>
      </c>
      <c r="F5" s="170" t="s">
        <v>99</v>
      </c>
      <c r="G5" s="170" t="s">
        <v>100</v>
      </c>
      <c r="H5" s="170" t="s">
        <v>101</v>
      </c>
      <c r="I5" s="170" t="s">
        <v>102</v>
      </c>
      <c r="J5" s="11" t="s">
        <v>16</v>
      </c>
      <c r="K5" s="170" t="s">
        <v>103</v>
      </c>
      <c r="L5" s="170" t="s">
        <v>104</v>
      </c>
      <c r="M5" s="11" t="s">
        <v>35</v>
      </c>
      <c r="N5" s="14" t="s">
        <v>36</v>
      </c>
      <c r="O5" s="12" t="s">
        <v>17</v>
      </c>
      <c r="P5" s="155"/>
    </row>
    <row r="6" spans="1:16" s="1" customFormat="1" ht="17.25" customHeight="1" x14ac:dyDescent="0.15">
      <c r="A6" s="164"/>
      <c r="B6" s="180"/>
      <c r="C6" s="169"/>
      <c r="D6" s="193"/>
      <c r="E6" s="193"/>
      <c r="F6" s="193"/>
      <c r="G6" s="193"/>
      <c r="H6" s="193"/>
      <c r="I6" s="193"/>
      <c r="J6" s="15" t="s">
        <v>18</v>
      </c>
      <c r="K6" s="193"/>
      <c r="L6" s="193"/>
      <c r="M6" s="15" t="s">
        <v>19</v>
      </c>
      <c r="N6" s="16" t="s">
        <v>20</v>
      </c>
      <c r="O6" s="17" t="s">
        <v>21</v>
      </c>
      <c r="P6" s="178"/>
    </row>
    <row r="7" spans="1:16" s="1" customFormat="1" ht="31.5" customHeight="1" x14ac:dyDescent="0.15">
      <c r="A7" s="162" t="s">
        <v>38</v>
      </c>
      <c r="B7" s="136" t="s">
        <v>4</v>
      </c>
      <c r="C7" s="40">
        <v>630.29999999999995</v>
      </c>
      <c r="D7" s="38">
        <v>637.59</v>
      </c>
      <c r="E7" s="80">
        <f t="shared" ref="E7:E17" si="0">C7-D7</f>
        <v>-7.2900000000000773</v>
      </c>
      <c r="F7" s="37">
        <v>358.08199999999999</v>
      </c>
      <c r="G7" s="81">
        <f>E7-F7</f>
        <v>-365.37200000000007</v>
      </c>
      <c r="H7" s="38">
        <v>344.55099999999999</v>
      </c>
      <c r="I7" s="38"/>
      <c r="J7" s="80">
        <f>G7+H7-I7</f>
        <v>-20.821000000000083</v>
      </c>
      <c r="K7" s="38"/>
      <c r="L7" s="38"/>
      <c r="M7" s="80">
        <f>J7+K7-L7</f>
        <v>-20.821000000000083</v>
      </c>
      <c r="N7" s="75"/>
      <c r="O7" s="39">
        <f>M7-N7</f>
        <v>-20.821000000000083</v>
      </c>
      <c r="P7" s="137" t="s">
        <v>4</v>
      </c>
    </row>
    <row r="8" spans="1:16" s="1" customFormat="1" ht="31.5" customHeight="1" x14ac:dyDescent="0.15">
      <c r="A8" s="163"/>
      <c r="B8" s="138" t="s">
        <v>117</v>
      </c>
      <c r="C8" s="46">
        <v>1420.4</v>
      </c>
      <c r="D8" s="44">
        <v>983.44500000000005</v>
      </c>
      <c r="E8" s="81">
        <f t="shared" si="0"/>
        <v>436.95500000000004</v>
      </c>
      <c r="F8" s="44">
        <v>723.92</v>
      </c>
      <c r="G8" s="81">
        <f>E8-F8</f>
        <v>-286.96499999999992</v>
      </c>
      <c r="H8" s="44">
        <v>0.1</v>
      </c>
      <c r="I8" s="44">
        <v>3.0000000000000001E-3</v>
      </c>
      <c r="J8" s="81">
        <f>G8+H8-I8</f>
        <v>-286.86799999999988</v>
      </c>
      <c r="K8" s="44"/>
      <c r="L8" s="44"/>
      <c r="M8" s="81">
        <f t="shared" ref="M8:M17" si="1">J8+K8-L8</f>
        <v>-286.86799999999988</v>
      </c>
      <c r="N8" s="76">
        <v>72</v>
      </c>
      <c r="O8" s="57">
        <f t="shared" ref="O8:O17" si="2">M8-N8</f>
        <v>-358.86799999999988</v>
      </c>
      <c r="P8" s="128" t="s">
        <v>117</v>
      </c>
    </row>
    <row r="9" spans="1:16" s="1" customFormat="1" ht="31.5" customHeight="1" x14ac:dyDescent="0.15">
      <c r="A9" s="164"/>
      <c r="B9" s="144" t="s">
        <v>65</v>
      </c>
      <c r="C9" s="202">
        <v>8548.3189999999995</v>
      </c>
      <c r="D9" s="59">
        <v>2840.2939999999999</v>
      </c>
      <c r="E9" s="82">
        <f t="shared" si="0"/>
        <v>5708.0249999999996</v>
      </c>
      <c r="F9" s="59">
        <v>6194.4350000000004</v>
      </c>
      <c r="G9" s="82">
        <f t="shared" ref="G9:G17" si="3">E9-F9</f>
        <v>-486.41000000000076</v>
      </c>
      <c r="H9" s="59">
        <v>6.8789999999999996</v>
      </c>
      <c r="I9" s="59">
        <v>0</v>
      </c>
      <c r="J9" s="82">
        <f t="shared" ref="J9:J17" si="4">G9+H9-I9</f>
        <v>-479.53100000000074</v>
      </c>
      <c r="K9" s="59"/>
      <c r="L9" s="59"/>
      <c r="M9" s="83">
        <f t="shared" si="1"/>
        <v>-479.53100000000074</v>
      </c>
      <c r="N9" s="84">
        <v>72</v>
      </c>
      <c r="O9" s="61">
        <f t="shared" si="2"/>
        <v>-551.53100000000074</v>
      </c>
      <c r="P9" s="145" t="s">
        <v>65</v>
      </c>
    </row>
    <row r="10" spans="1:16" s="1" customFormat="1" ht="31.5" customHeight="1" x14ac:dyDescent="0.15">
      <c r="A10" s="162" t="s">
        <v>39</v>
      </c>
      <c r="B10" s="146" t="s">
        <v>6</v>
      </c>
      <c r="C10" s="40">
        <v>8597.0319999999992</v>
      </c>
      <c r="D10" s="38">
        <v>4864.3789999999999</v>
      </c>
      <c r="E10" s="80">
        <f t="shared" si="0"/>
        <v>3732.6529999999993</v>
      </c>
      <c r="F10" s="38">
        <v>9526.8389999999999</v>
      </c>
      <c r="G10" s="80">
        <f>E10-F10</f>
        <v>-5794.1860000000006</v>
      </c>
      <c r="H10" s="38">
        <v>8575.7929999999997</v>
      </c>
      <c r="I10" s="38">
        <v>2664.7440000000001</v>
      </c>
      <c r="J10" s="80">
        <f>G10+H10-I10</f>
        <v>116.86299999999892</v>
      </c>
      <c r="K10" s="38">
        <v>199.999</v>
      </c>
      <c r="L10" s="38">
        <v>0</v>
      </c>
      <c r="M10" s="96">
        <f>J10+K10-L10</f>
        <v>316.86199999999894</v>
      </c>
      <c r="N10" s="75">
        <v>73.623000000000005</v>
      </c>
      <c r="O10" s="39">
        <f t="shared" si="2"/>
        <v>243.23899999999895</v>
      </c>
      <c r="P10" s="137" t="s">
        <v>6</v>
      </c>
    </row>
    <row r="11" spans="1:16" s="1" customFormat="1" ht="31.5" customHeight="1" x14ac:dyDescent="0.15">
      <c r="A11" s="163"/>
      <c r="B11" s="138" t="s">
        <v>7</v>
      </c>
      <c r="C11" s="201">
        <f>1538.5+34957.332+1416.07+731.76</f>
        <v>38643.662000000004</v>
      </c>
      <c r="D11" s="81">
        <v>21525.028999999999</v>
      </c>
      <c r="E11" s="81">
        <f t="shared" si="0"/>
        <v>17118.633000000005</v>
      </c>
      <c r="F11" s="44">
        <v>18917.625</v>
      </c>
      <c r="G11" s="81">
        <f>E11-F11</f>
        <v>-1798.9919999999947</v>
      </c>
      <c r="H11" s="44">
        <v>237.06800000000001</v>
      </c>
      <c r="I11" s="44">
        <v>137.87700000000001</v>
      </c>
      <c r="J11" s="81">
        <f t="shared" si="4"/>
        <v>-1699.8009999999947</v>
      </c>
      <c r="K11" s="44"/>
      <c r="L11" s="44"/>
      <c r="M11" s="81">
        <f t="shared" si="1"/>
        <v>-1699.8009999999947</v>
      </c>
      <c r="N11" s="76">
        <v>72</v>
      </c>
      <c r="O11" s="57">
        <f t="shared" si="2"/>
        <v>-1771.8009999999947</v>
      </c>
      <c r="P11" s="128" t="s">
        <v>7</v>
      </c>
    </row>
    <row r="12" spans="1:16" s="1" customFormat="1" ht="31.5" customHeight="1" x14ac:dyDescent="0.15">
      <c r="A12" s="163"/>
      <c r="B12" s="138" t="s">
        <v>8</v>
      </c>
      <c r="C12" s="46">
        <v>1875.2570000000001</v>
      </c>
      <c r="D12" s="44">
        <v>823.89400000000001</v>
      </c>
      <c r="E12" s="81">
        <f t="shared" si="0"/>
        <v>1051.3630000000001</v>
      </c>
      <c r="F12" s="44">
        <v>982.83900000000006</v>
      </c>
      <c r="G12" s="81">
        <f>E12-F12</f>
        <v>68.524000000000001</v>
      </c>
      <c r="H12" s="44">
        <v>57.773000000000003</v>
      </c>
      <c r="I12" s="44"/>
      <c r="J12" s="81">
        <f t="shared" si="4"/>
        <v>126.297</v>
      </c>
      <c r="K12" s="44"/>
      <c r="L12" s="44"/>
      <c r="M12" s="81">
        <f t="shared" si="1"/>
        <v>126.297</v>
      </c>
      <c r="N12" s="76">
        <v>72</v>
      </c>
      <c r="O12" s="57">
        <f t="shared" si="2"/>
        <v>54.296999999999997</v>
      </c>
      <c r="P12" s="128" t="s">
        <v>8</v>
      </c>
    </row>
    <row r="13" spans="1:16" s="1" customFormat="1" ht="31.5" customHeight="1" x14ac:dyDescent="0.15">
      <c r="A13" s="163"/>
      <c r="B13" s="138" t="s">
        <v>9</v>
      </c>
      <c r="C13" s="46">
        <v>3672.366</v>
      </c>
      <c r="D13" s="44">
        <v>3839.779</v>
      </c>
      <c r="E13" s="81">
        <f t="shared" si="0"/>
        <v>-167.41300000000001</v>
      </c>
      <c r="F13" s="44">
        <v>4149.4089999999997</v>
      </c>
      <c r="G13" s="81">
        <f>E13-F13</f>
        <v>-4316.8220000000001</v>
      </c>
      <c r="H13" s="44">
        <v>570.46</v>
      </c>
      <c r="I13" s="44"/>
      <c r="J13" s="81">
        <f t="shared" si="4"/>
        <v>-3746.3620000000001</v>
      </c>
      <c r="K13" s="44"/>
      <c r="L13" s="44"/>
      <c r="M13" s="81">
        <f t="shared" si="1"/>
        <v>-3746.3620000000001</v>
      </c>
      <c r="N13" s="76">
        <v>72.001000000000005</v>
      </c>
      <c r="O13" s="57">
        <f>M13-N13</f>
        <v>-3818.3630000000003</v>
      </c>
      <c r="P13" s="128" t="s">
        <v>9</v>
      </c>
    </row>
    <row r="14" spans="1:16" s="1" customFormat="1" ht="31.5" customHeight="1" x14ac:dyDescent="0.15">
      <c r="A14" s="163"/>
      <c r="B14" s="138" t="s">
        <v>10</v>
      </c>
      <c r="C14" s="46">
        <v>1392</v>
      </c>
      <c r="D14" s="44">
        <v>762.76400000000001</v>
      </c>
      <c r="E14" s="81">
        <f t="shared" si="0"/>
        <v>629.23599999999999</v>
      </c>
      <c r="F14" s="44">
        <v>601.875</v>
      </c>
      <c r="G14" s="81">
        <f t="shared" si="3"/>
        <v>27.36099999999999</v>
      </c>
      <c r="H14" s="44">
        <v>30.036000000000001</v>
      </c>
      <c r="I14" s="44"/>
      <c r="J14" s="81">
        <f t="shared" si="4"/>
        <v>57.396999999999991</v>
      </c>
      <c r="K14" s="44"/>
      <c r="L14" s="44"/>
      <c r="M14" s="81">
        <f>J14+K14-L14</f>
        <v>57.396999999999991</v>
      </c>
      <c r="N14" s="76">
        <v>72</v>
      </c>
      <c r="O14" s="57">
        <f t="shared" si="2"/>
        <v>-14.603000000000009</v>
      </c>
      <c r="P14" s="128" t="s">
        <v>10</v>
      </c>
    </row>
    <row r="15" spans="1:16" s="1" customFormat="1" ht="31.5" customHeight="1" x14ac:dyDescent="0.15">
      <c r="A15" s="163"/>
      <c r="B15" s="138" t="s">
        <v>12</v>
      </c>
      <c r="C15" s="46">
        <v>25630.992999999999</v>
      </c>
      <c r="D15" s="44">
        <v>8575.0540000000001</v>
      </c>
      <c r="E15" s="81">
        <f t="shared" si="0"/>
        <v>17055.938999999998</v>
      </c>
      <c r="F15" s="44">
        <v>11129.245999999999</v>
      </c>
      <c r="G15" s="81">
        <f t="shared" si="3"/>
        <v>5926.6929999999993</v>
      </c>
      <c r="H15" s="44">
        <v>160.41499999999999</v>
      </c>
      <c r="I15" s="44">
        <v>817.15</v>
      </c>
      <c r="J15" s="81">
        <f>G15+H15-I15</f>
        <v>5269.9579999999996</v>
      </c>
      <c r="K15" s="44"/>
      <c r="L15" s="44"/>
      <c r="M15" s="81">
        <f>J15+K15-L15</f>
        <v>5269.9579999999996</v>
      </c>
      <c r="N15" s="76">
        <v>72</v>
      </c>
      <c r="O15" s="57">
        <f t="shared" si="2"/>
        <v>5197.9579999999996</v>
      </c>
      <c r="P15" s="128" t="s">
        <v>12</v>
      </c>
    </row>
    <row r="16" spans="1:16" s="1" customFormat="1" ht="31.5" customHeight="1" x14ac:dyDescent="0.15">
      <c r="A16" s="164"/>
      <c r="B16" s="141" t="s">
        <v>22</v>
      </c>
      <c r="C16" s="52">
        <v>6331.6869999999999</v>
      </c>
      <c r="D16" s="50">
        <v>4910.8540000000003</v>
      </c>
      <c r="E16" s="83">
        <f>C16-D16</f>
        <v>1420.8329999999996</v>
      </c>
      <c r="F16" s="50">
        <v>905.49</v>
      </c>
      <c r="G16" s="83">
        <v>515.34299999999996</v>
      </c>
      <c r="H16" s="50">
        <v>0.51500000000000001</v>
      </c>
      <c r="I16" s="50">
        <v>0.27</v>
      </c>
      <c r="J16" s="83">
        <f>G16+H16-I16</f>
        <v>515.58799999999997</v>
      </c>
      <c r="K16" s="50"/>
      <c r="L16" s="50"/>
      <c r="M16" s="83">
        <f>J16+K16-L16</f>
        <v>515.58799999999997</v>
      </c>
      <c r="N16" s="77">
        <v>72</v>
      </c>
      <c r="O16" s="71">
        <f>M16-N16</f>
        <v>443.58799999999997</v>
      </c>
      <c r="P16" s="131" t="s">
        <v>22</v>
      </c>
    </row>
    <row r="17" spans="1:16" s="1" customFormat="1" ht="31.5" customHeight="1" x14ac:dyDescent="0.15">
      <c r="A17" s="20" t="s">
        <v>57</v>
      </c>
      <c r="B17" s="138" t="s">
        <v>13</v>
      </c>
      <c r="C17" s="201">
        <v>6734.5</v>
      </c>
      <c r="D17" s="81">
        <v>5341.3680000000004</v>
      </c>
      <c r="E17" s="81">
        <f t="shared" si="0"/>
        <v>1393.1319999999996</v>
      </c>
      <c r="F17" s="44">
        <v>5289.6130000000003</v>
      </c>
      <c r="G17" s="81">
        <f t="shared" si="3"/>
        <v>-3896.4810000000007</v>
      </c>
      <c r="H17" s="44">
        <v>6169.1220000000003</v>
      </c>
      <c r="I17" s="44"/>
      <c r="J17" s="81">
        <f t="shared" si="4"/>
        <v>2272.6409999999996</v>
      </c>
      <c r="K17" s="44"/>
      <c r="L17" s="44"/>
      <c r="M17" s="81">
        <f t="shared" si="1"/>
        <v>2272.6409999999996</v>
      </c>
      <c r="N17" s="76">
        <v>574.29999999999995</v>
      </c>
      <c r="O17" s="57">
        <f t="shared" si="2"/>
        <v>1698.3409999999997</v>
      </c>
      <c r="P17" s="128" t="s">
        <v>13</v>
      </c>
    </row>
    <row r="18" spans="1:16" s="1" customFormat="1" ht="31.5" customHeight="1" x14ac:dyDescent="0.15">
      <c r="A18" s="160" t="s">
        <v>79</v>
      </c>
      <c r="B18" s="161"/>
      <c r="C18" s="85">
        <f t="shared" ref="C18:O18" si="5">SUM(C7:C17)</f>
        <v>103476.516</v>
      </c>
      <c r="D18" s="86">
        <f t="shared" si="5"/>
        <v>55104.450000000004</v>
      </c>
      <c r="E18" s="86">
        <f t="shared" si="5"/>
        <v>48372.065999999999</v>
      </c>
      <c r="F18" s="86">
        <f t="shared" si="5"/>
        <v>58779.372999999992</v>
      </c>
      <c r="G18" s="86">
        <f t="shared" si="5"/>
        <v>-10407.306999999997</v>
      </c>
      <c r="H18" s="86">
        <f t="shared" si="5"/>
        <v>16152.712</v>
      </c>
      <c r="I18" s="86">
        <f t="shared" si="5"/>
        <v>3620.0440000000003</v>
      </c>
      <c r="J18" s="86">
        <f t="shared" si="5"/>
        <v>2125.3610000000026</v>
      </c>
      <c r="K18" s="86">
        <f t="shared" si="5"/>
        <v>199.999</v>
      </c>
      <c r="L18" s="86">
        <f t="shared" si="5"/>
        <v>0</v>
      </c>
      <c r="M18" s="86">
        <f t="shared" si="5"/>
        <v>2325.3600000000024</v>
      </c>
      <c r="N18" s="73">
        <f t="shared" si="5"/>
        <v>1223.924</v>
      </c>
      <c r="O18" s="63">
        <f t="shared" si="5"/>
        <v>1101.4360000000029</v>
      </c>
      <c r="P18" s="21" t="s">
        <v>80</v>
      </c>
    </row>
  </sheetData>
  <mergeCells count="17">
    <mergeCell ref="A18:B18"/>
    <mergeCell ref="A4:A6"/>
    <mergeCell ref="A7:A9"/>
    <mergeCell ref="A10:A16"/>
    <mergeCell ref="B4:B6"/>
    <mergeCell ref="O3:P3"/>
    <mergeCell ref="F5:F6"/>
    <mergeCell ref="G5:G6"/>
    <mergeCell ref="H5:H6"/>
    <mergeCell ref="I5:I6"/>
    <mergeCell ref="K5:K6"/>
    <mergeCell ref="L5:L6"/>
    <mergeCell ref="P4:P6"/>
    <mergeCell ref="C4:O4"/>
    <mergeCell ref="C5:C6"/>
    <mergeCell ref="D5:D6"/>
    <mergeCell ref="E5:E6"/>
  </mergeCells>
  <phoneticPr fontId="1"/>
  <printOptions gridLinesSet="0"/>
  <pageMargins left="0.51181102362204722" right="0.51181102362204722" top="0.59055118110236227" bottom="0.59055118110236227" header="0.51181102362204722" footer="0.51181102362204722"/>
  <pageSetup paperSize="9" scale="86" firstPageNumber="39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組織</vt:lpstr>
      <vt:lpstr>貸借</vt:lpstr>
      <vt:lpstr>損益</vt:lpstr>
      <vt:lpstr>組織!Print_Area</vt:lpstr>
      <vt:lpstr>損益!Print_Area</vt:lpstr>
      <vt:lpstr>貸借!Print_Area</vt:lpstr>
      <vt:lpstr>組織!Print_Area_MI</vt:lpstr>
      <vt:lpstr>損益!Print_Area_MI</vt:lpstr>
      <vt:lpstr>貸借!Print_Area_MI</vt:lpstr>
      <vt:lpstr>貸借!Print_Titles_MI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林業試験場</dc:creator>
  <cp:lastModifiedBy>佐藤　ありさ</cp:lastModifiedBy>
  <cp:lastPrinted>2026-04-22T07:29:33Z</cp:lastPrinted>
  <dcterms:created xsi:type="dcterms:W3CDTF">1997-12-08T06:26:27Z</dcterms:created>
  <dcterms:modified xsi:type="dcterms:W3CDTF">2026-04-23T01:53:15Z</dcterms:modified>
</cp:coreProperties>
</file>