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172.20.226.11\共有フォルダ\13_市町村課\01_課共有\50財務\01一般会計\01_決算統計\01年度別\R6年度決算\15_財政状況資料集\20260302_ R8.3月公表\03_市町村→県\01_担当作業用\30色麻町○（13日am様式差替え）\"/>
    </mc:Choice>
  </mc:AlternateContent>
  <xr:revisionPtr revIDLastSave="0" documentId="13_ncr:1_{57F99D07-105B-468A-8D04-EDB7899D2C17}" xr6:coauthVersionLast="47" xr6:coauthVersionMax="47" xr10:uidLastSave="{00000000-0000-0000-0000-000000000000}"/>
  <bookViews>
    <workbookView xWindow="20370" yWindow="-4725" windowWidth="29040" windowHeight="15720" tabRatio="874"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G34"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CO34" i="10"/>
  <c r="BW34" i="10"/>
  <c r="BW35" i="10" s="1"/>
  <c r="BW36" i="10" s="1"/>
  <c r="BW37" i="10" s="1"/>
  <c r="BW38" i="10" s="1"/>
  <c r="BW39" i="10" s="1"/>
  <c r="BW40" i="10" s="1"/>
  <c r="BW41" i="10" s="1"/>
  <c r="BW42" i="10" s="1"/>
  <c r="BW43" i="10" s="1"/>
  <c r="C34" i="10"/>
  <c r="C35" i="10" l="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calcChain>
</file>

<file path=xl/sharedStrings.xml><?xml version="1.0" encoding="utf-8"?>
<sst xmlns="http://schemas.openxmlformats.org/spreadsheetml/2006/main" count="1104" uniqueCount="568">
  <si>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</si>
  <si>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</si>
  <si>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</si>
  <si>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</si>
  <si>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</si>
  <si>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</si>
  <si>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</si>
  <si>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</si>
  <si>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</si>
  <si>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</si>
  <si>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</si>
  <si>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</si>
  <si>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</si>
  <si>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</si>
  <si>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</si>
  <si>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</si>
  <si>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</si>
  <si>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</si>
  <si>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</si>
  <si>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</si>
  <si>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</si>
  <si>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</si>
  <si>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</si>
  <si>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</si>
  <si>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</si>
  <si>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</si>
  <si>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</si>
  <si>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</si>
  <si>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</si>
  <si>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</si>
  <si>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</si>
  <si>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</si>
  <si>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</si>
  <si>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</si>
  <si>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</si>
  <si>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</si>
  <si>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</si>
  <si>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</si>
  <si>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</si>
  <si>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</si>
  <si>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</si>
  <si>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</si>
  <si>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</si>
  <si>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</si>
  <si>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</si>
  <si>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</si>
  <si>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</si>
  <si>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</si>
  <si>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</si>
  <si>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</si>
  <si>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</si>
  <si>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</si>
  <si>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</si>
  <si>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</si>
  <si>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</si>
  <si>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</si>
  <si>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</si>
  <si>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</si>
  <si>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</si>
  <si>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</si>
  <si>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</si>
  <si>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</si>
  <si>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</si>
  <si>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</si>
  <si>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</si>
  <si>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</si>
  <si>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</si>
  <si>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</si>
  <si>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</si>
  <si>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</si>
  <si>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</si>
  <si>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</si>
  <si>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</si>
  <si>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</si>
  <si>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</si>
  <si>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</si>
  <si>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</si>
  <si>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</si>
  <si>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</si>
  <si>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宮城県</t>
    <phoneticPr fontId="5"/>
  </si>
  <si>
    <t>市町村類型</t>
    <phoneticPr fontId="5"/>
  </si>
  <si>
    <t>Ⅱ－１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</si>
  <si>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</si>
  <si>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</si>
  <si>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</si>
  <si>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</si>
  <si>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</si>
  <si>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</si>
  <si>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</si>
  <si>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</si>
  <si>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</si>
  <si>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</si>
  <si>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</si>
  <si>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</si>
  <si>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色麻町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</si>
  <si>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</si>
  <si>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</si>
  <si>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</si>
  <si>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</si>
  <si>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</si>
  <si>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</si>
  <si>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</si>
  <si>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</si>
  <si>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</si>
  <si>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</si>
  <si>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</si>
  <si>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</si>
  <si>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</si>
  <si>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</si>
  <si>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</si>
  <si>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</si>
  <si>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</si>
  <si>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</si>
  <si>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</si>
  <si>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</si>
  <si>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</si>
  <si>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</si>
  <si>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</si>
  <si>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</si>
  <si>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</si>
  <si>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</si>
  <si>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</si>
  <si>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</si>
  <si>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</si>
  <si>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</si>
  <si>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</si>
  <si>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</si>
  <si>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</si>
  <si>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</si>
  <si>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</si>
  <si>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</si>
  <si>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</si>
  <si>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</si>
  <si>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</si>
  <si>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</si>
  <si>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</si>
  <si>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</si>
  <si>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</si>
  <si>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</si>
  <si>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</si>
  <si>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</si>
  <si>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-2.6</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</si>
  <si>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</si>
  <si>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</si>
  <si>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</si>
  <si>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</si>
  <si>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</si>
  <si>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</si>
  <si>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</si>
  <si>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</si>
  <si>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</si>
  <si>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</si>
  <si>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</si>
  <si>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</si>
  <si>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</si>
  <si>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</si>
  <si>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</si>
  <si>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</si>
  <si>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</si>
  <si>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</si>
  <si>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</si>
  <si>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</si>
  <si>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</si>
  <si>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</si>
  <si>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</si>
  <si>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</si>
  <si>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</si>
  <si>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</si>
  <si>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</si>
  <si>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</si>
  <si>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</si>
  <si>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</si>
  <si>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</si>
  <si>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</si>
  <si>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</si>
  <si>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</si>
  <si>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</si>
  <si>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</si>
  <si>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</si>
  <si>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</si>
  <si>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</si>
  <si>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</si>
  <si>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</si>
  <si>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</si>
  <si>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</si>
  <si>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</si>
  <si>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</si>
  <si>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</si>
  <si>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</si>
  <si>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</si>
  <si>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</si>
  <si>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</si>
  <si>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</si>
  <si>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</si>
  <si>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</si>
  <si>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</si>
  <si>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</si>
  <si>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</si>
  <si>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</si>
  <si>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</si>
  <si>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</si>
  <si>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</si>
  <si>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</si>
  <si>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宮城県色麻町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</si>
  <si>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</si>
  <si>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</si>
  <si>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</si>
  <si>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</si>
  <si>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</si>
  <si>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</si>
  <si>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</si>
  <si>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</si>
  <si>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</si>
  <si>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</si>
  <si>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</si>
  <si>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</si>
  <si>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</si>
  <si>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</si>
  <si>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</si>
  <si>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</si>
  <si>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</si>
  <si>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</si>
  <si>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</si>
  <si>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</si>
  <si>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</si>
  <si>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</si>
  <si>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</si>
  <si>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</si>
  <si>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</si>
  <si>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</si>
  <si>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</si>
  <si>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</si>
  <si>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</si>
  <si>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</si>
  <si>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</si>
  <si>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</si>
  <si>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</si>
  <si>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</si>
  <si>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</si>
  <si>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</si>
  <si>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</si>
  <si>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</si>
  <si>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</si>
  <si>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</si>
  <si>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</si>
  <si>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</si>
  <si>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</si>
  <si>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</si>
  <si>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</si>
  <si>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</si>
  <si>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</si>
  <si>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</si>
  <si>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</si>
  <si>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</si>
  <si>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</si>
  <si>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</si>
  <si>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</si>
  <si>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</si>
  <si>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</si>
  <si>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</si>
  <si>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</si>
  <si>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</si>
  <si>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</si>
  <si>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</si>
  <si>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</si>
  <si>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</si>
  <si>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</si>
  <si>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</si>
  <si>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</si>
  <si>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</si>
  <si>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</si>
  <si>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</si>
  <si>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</si>
  <si>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</si>
  <si>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</si>
  <si>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</si>
  <si>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</si>
  <si>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</si>
  <si>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</si>
  <si>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</si>
  <si>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</si>
  <si>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</si>
  <si>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</si>
  <si>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</si>
  <si>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</si>
  <si>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</si>
  <si>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</si>
  <si>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</si>
  <si>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</si>
  <si>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</si>
  <si>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</si>
  <si>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</si>
  <si>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</si>
  <si>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</si>
  <si>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</si>
  <si>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</si>
  <si>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</si>
  <si>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</si>
  <si>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</si>
  <si>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</si>
  <si>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</si>
  <si>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</si>
  <si>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</si>
  <si>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</si>
  <si>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</si>
  <si>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</si>
  <si>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</si>
  <si>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</si>
  <si>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</si>
  <si>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</si>
  <si>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</si>
  <si>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</si>
  <si>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</si>
  <si>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</si>
  <si>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</si>
  <si>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</si>
  <si>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</si>
  <si>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</si>
  <si>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</si>
  <si>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</si>
  <si>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</si>
  <si>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</si>
  <si>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</si>
  <si>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</si>
  <si>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</si>
  <si>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</si>
  <si>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</si>
  <si>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介護サービス</t>
    <phoneticPr fontId="5"/>
  </si>
  <si>
    <t>被保険者数(人)</t>
  </si>
  <si>
    <t>　積立金</t>
    <phoneticPr fontId="5"/>
  </si>
  <si>
    <t>　うち臨時財政対策債</t>
    <phoneticPr fontId="5"/>
  </si>
  <si>
    <t>宅地造成</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</si>
  <si>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</si>
  <si>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</si>
  <si>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</si>
  <si>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</si>
  <si>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</si>
  <si>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</si>
  <si>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</si>
  <si>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</si>
  <si>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</si>
  <si>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</si>
  <si>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</si>
  <si>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</si>
  <si>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</si>
  <si>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</si>
  <si>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</si>
  <si>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</si>
  <si>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</si>
  <si>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</si>
  <si>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</si>
  <si>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</si>
  <si>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</si>
  <si>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</si>
  <si>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宮城県色麻町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</si>
  <si>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</si>
  <si>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</si>
  <si>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</si>
  <si>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</si>
  <si>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</si>
  <si>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</si>
  <si>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</si>
  <si>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</si>
  <si>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</si>
  <si>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</si>
  <si>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</si>
  <si>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</si>
  <si>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</si>
  <si>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</si>
  <si>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</si>
  <si>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</si>
  <si>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</si>
  <si>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</si>
  <si>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</si>
  <si>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</si>
  <si>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色麻町奨学資金貸付基金特別会計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</si>
  <si>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</si>
  <si>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</si>
  <si>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</si>
  <si>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</si>
  <si>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</si>
  <si>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</si>
  <si>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</si>
  <si>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</si>
  <si>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</si>
  <si>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</si>
  <si>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</si>
  <si>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</si>
  <si>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</si>
  <si>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色麻町国民健康保険事業特別会計</t>
    <phoneticPr fontId="5"/>
  </si>
  <si>
    <t>色麻町介護保険特別会計</t>
    <phoneticPr fontId="5"/>
  </si>
  <si>
    <t>色麻町後期高齢者医療特別会計</t>
    <phoneticPr fontId="5"/>
  </si>
  <si>
    <t>色麻町介護サービス事業特別会計</t>
    <phoneticPr fontId="5"/>
  </si>
  <si>
    <t>色麻町水道事業会計</t>
    <phoneticPr fontId="5"/>
  </si>
  <si>
    <t>法適用企業</t>
    <phoneticPr fontId="5"/>
  </si>
  <si>
    <t>色麻町下水道事業会計</t>
    <phoneticPr fontId="5"/>
  </si>
  <si>
    <t>色麻町工業団地整備事業特別会計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</si>
  <si>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</si>
  <si>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</si>
  <si>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</si>
  <si>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</si>
  <si>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</si>
  <si>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</si>
  <si>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</si>
  <si>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</si>
  <si>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</si>
  <si>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</si>
  <si>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</si>
  <si>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</si>
  <si>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</si>
  <si>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</si>
  <si>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</si>
  <si>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</si>
  <si>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</si>
  <si>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</si>
  <si>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</si>
  <si>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</si>
  <si>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</si>
  <si>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</si>
  <si>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</si>
  <si>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</si>
  <si>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</si>
  <si>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</si>
  <si>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</si>
  <si>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</si>
  <si>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</si>
  <si>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</si>
  <si>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</si>
  <si>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</si>
  <si>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</si>
  <si>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</si>
  <si>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</si>
  <si>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</si>
  <si>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</si>
  <si>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</si>
  <si>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</si>
  <si>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</si>
  <si>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</si>
  <si>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</si>
  <si>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</si>
  <si>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</si>
  <si>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</si>
  <si>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</si>
  <si>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</si>
  <si>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</si>
  <si>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</si>
  <si>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</si>
  <si>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</si>
  <si>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</si>
  <si>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</si>
  <si>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</si>
  <si>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</si>
  <si>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</si>
  <si>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</si>
  <si>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</si>
  <si>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</si>
  <si>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</si>
  <si>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</si>
  <si>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</si>
  <si>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</si>
  <si>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</si>
  <si>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</si>
  <si>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</si>
  <si>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</si>
  <si>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</si>
  <si>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</si>
  <si>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</si>
  <si>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</si>
  <si>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</si>
  <si>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</si>
  <si>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</si>
  <si>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</si>
  <si>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</si>
  <si>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</si>
  <si>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</si>
  <si>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</si>
  <si>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</si>
  <si>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</si>
  <si>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</si>
  <si>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</si>
  <si>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</si>
  <si>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</si>
  <si>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</si>
  <si>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</si>
  <si>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</si>
  <si>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</si>
  <si>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</si>
  <si>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</si>
  <si>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</si>
  <si>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</si>
  <si>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</si>
  <si>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</si>
  <si>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</si>
  <si>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</si>
  <si>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</si>
  <si>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</si>
  <si>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</si>
  <si>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</si>
  <si>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</si>
  <si>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</si>
  <si>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</si>
  <si>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</si>
  <si>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</si>
  <si>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</si>
  <si>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</si>
  <si>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</si>
  <si>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</si>
  <si>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</si>
  <si>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</si>
  <si>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</si>
  <si>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</si>
  <si>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</si>
  <si>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</si>
  <si>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</si>
  <si>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</si>
  <si>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</si>
  <si>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</si>
  <si>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</si>
  <si>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</si>
  <si>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</si>
  <si>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</si>
  <si>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</si>
  <si>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</si>
  <si>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</si>
  <si>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</si>
  <si>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</si>
  <si>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</si>
  <si>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</si>
  <si>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</si>
  <si>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</si>
  <si>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</si>
  <si>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</si>
  <si>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</si>
  <si>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3.95</t>
  </si>
  <si>
    <t>▲ 1.76</t>
  </si>
  <si>
    <t>▲ 2.30</t>
  </si>
  <si>
    <t>▲ 2.25</t>
  </si>
  <si>
    <t>色麻町水道事業会計</t>
  </si>
  <si>
    <t>一般会計</t>
  </si>
  <si>
    <t>色麻町国民健康保険事業特別会計</t>
  </si>
  <si>
    <t>色麻町下水道事業会計</t>
  </si>
  <si>
    <t>色麻町介護保険特別会計</t>
  </si>
  <si>
    <t>色麻町奨学資金貸付基金特別会計</t>
  </si>
  <si>
    <t>色麻町後期高齢者医療特別会計</t>
  </si>
  <si>
    <t>色麻町介護サービス事業特別会計</t>
  </si>
  <si>
    <t>その他会計（赤字）</t>
  </si>
  <si>
    <t>その他会計（黒字）</t>
  </si>
  <si>
    <t>R02</t>
    <phoneticPr fontId="5"/>
  </si>
  <si>
    <t>R03</t>
    <phoneticPr fontId="5"/>
  </si>
  <si>
    <t>R04</t>
    <phoneticPr fontId="5"/>
  </si>
  <si>
    <t>R05</t>
    <phoneticPr fontId="5"/>
  </si>
  <si>
    <t>R06</t>
    <phoneticPr fontId="5"/>
  </si>
  <si>
    <t>色麻町外一市一ヶ村花川ダム管理組合</t>
    <rPh sb="0" eb="3">
      <t>シカマチョウ</t>
    </rPh>
    <rPh sb="3" eb="4">
      <t>ホカ</t>
    </rPh>
    <rPh sb="4" eb="6">
      <t>イッシ</t>
    </rPh>
    <rPh sb="6" eb="7">
      <t>イチ</t>
    </rPh>
    <rPh sb="8" eb="9">
      <t>ソン</t>
    </rPh>
    <rPh sb="9" eb="11">
      <t>ハナカワ</t>
    </rPh>
    <rPh sb="13" eb="15">
      <t>カンリ</t>
    </rPh>
    <rPh sb="15" eb="17">
      <t>クミアイ</t>
    </rPh>
    <phoneticPr fontId="10"/>
  </si>
  <si>
    <t>宮城県市町村職員退職手当組合</t>
    <rPh sb="0" eb="3">
      <t>ミヤギケン</t>
    </rPh>
    <rPh sb="3" eb="6">
      <t>シチョウソン</t>
    </rPh>
    <rPh sb="6" eb="8">
      <t>ショクイン</t>
    </rPh>
    <rPh sb="8" eb="10">
      <t>タイショク</t>
    </rPh>
    <rPh sb="10" eb="12">
      <t>テアテ</t>
    </rPh>
    <rPh sb="12" eb="14">
      <t>クミアイ</t>
    </rPh>
    <phoneticPr fontId="10"/>
  </si>
  <si>
    <t>宮城県市町村非常勤消防団員補償報償組合</t>
    <rPh sb="0" eb="3">
      <t>ミヤギケン</t>
    </rPh>
    <rPh sb="3" eb="6">
      <t>シチョウソン</t>
    </rPh>
    <rPh sb="6" eb="9">
      <t>ヒジョウキン</t>
    </rPh>
    <rPh sb="9" eb="12">
      <t>ショウボウダン</t>
    </rPh>
    <rPh sb="12" eb="13">
      <t>イン</t>
    </rPh>
    <rPh sb="13" eb="15">
      <t>ホショウ</t>
    </rPh>
    <rPh sb="15" eb="17">
      <t>ホウショウ</t>
    </rPh>
    <rPh sb="17" eb="19">
      <t>クミアイ</t>
    </rPh>
    <phoneticPr fontId="10"/>
  </si>
  <si>
    <t>大崎地域広域行政事務組合</t>
    <rPh sb="0" eb="2">
      <t>オオサキ</t>
    </rPh>
    <rPh sb="2" eb="4">
      <t>チイキ</t>
    </rPh>
    <rPh sb="4" eb="6">
      <t>コウイキ</t>
    </rPh>
    <rPh sb="6" eb="8">
      <t>ギョウセイ</t>
    </rPh>
    <rPh sb="8" eb="10">
      <t>ジム</t>
    </rPh>
    <rPh sb="10" eb="12">
      <t>クミアイ</t>
    </rPh>
    <phoneticPr fontId="10"/>
  </si>
  <si>
    <t>宮城県市町村自治振興センター</t>
    <rPh sb="0" eb="3">
      <t>ミヤギケン</t>
    </rPh>
    <rPh sb="3" eb="6">
      <t>シチョウソン</t>
    </rPh>
    <rPh sb="6" eb="8">
      <t>ジチ</t>
    </rPh>
    <rPh sb="8" eb="10">
      <t>シンコウ</t>
    </rPh>
    <phoneticPr fontId="10"/>
  </si>
  <si>
    <t>加美郡保健医療福祉行政事務組合</t>
    <rPh sb="0" eb="3">
      <t>カミグン</t>
    </rPh>
    <rPh sb="3" eb="5">
      <t>ホケン</t>
    </rPh>
    <rPh sb="5" eb="7">
      <t>イリョウ</t>
    </rPh>
    <rPh sb="7" eb="9">
      <t>フクシ</t>
    </rPh>
    <rPh sb="9" eb="11">
      <t>ギョウセイ</t>
    </rPh>
    <rPh sb="11" eb="13">
      <t>ジム</t>
    </rPh>
    <rPh sb="13" eb="15">
      <t>クミアイ</t>
    </rPh>
    <phoneticPr fontId="10"/>
  </si>
  <si>
    <t>加美郡保健医療福祉行政事務組合：病院会計</t>
    <rPh sb="0" eb="3">
      <t>カミグン</t>
    </rPh>
    <rPh sb="3" eb="5">
      <t>ホケン</t>
    </rPh>
    <rPh sb="5" eb="7">
      <t>イリョウ</t>
    </rPh>
    <rPh sb="7" eb="9">
      <t>フクシ</t>
    </rPh>
    <rPh sb="9" eb="11">
      <t>ギョウセイ</t>
    </rPh>
    <rPh sb="11" eb="13">
      <t>ジム</t>
    </rPh>
    <rPh sb="13" eb="15">
      <t>クミアイ</t>
    </rPh>
    <rPh sb="16" eb="18">
      <t>ビョウイン</t>
    </rPh>
    <rPh sb="18" eb="20">
      <t>カイケイ</t>
    </rPh>
    <phoneticPr fontId="10"/>
  </si>
  <si>
    <t>加美郡保健医療福祉行政事務組合：介護事業会計</t>
    <rPh sb="0" eb="3">
      <t>カミグン</t>
    </rPh>
    <rPh sb="3" eb="5">
      <t>ホケン</t>
    </rPh>
    <rPh sb="5" eb="7">
      <t>イリョウ</t>
    </rPh>
    <rPh sb="7" eb="9">
      <t>フクシ</t>
    </rPh>
    <rPh sb="9" eb="11">
      <t>ギョウセイ</t>
    </rPh>
    <rPh sb="11" eb="13">
      <t>ジム</t>
    </rPh>
    <rPh sb="13" eb="15">
      <t>クミアイ</t>
    </rPh>
    <rPh sb="16" eb="18">
      <t>カイゴ</t>
    </rPh>
    <rPh sb="18" eb="20">
      <t>ジギョウ</t>
    </rPh>
    <rPh sb="20" eb="22">
      <t>カイケイ</t>
    </rPh>
    <phoneticPr fontId="10"/>
  </si>
  <si>
    <t>宮城県後期高齢者医療広域連合</t>
    <rPh sb="0" eb="3">
      <t>ミヤギケン</t>
    </rPh>
    <rPh sb="3" eb="5">
      <t>コウキ</t>
    </rPh>
    <rPh sb="5" eb="8">
      <t>コウレイシャ</t>
    </rPh>
    <rPh sb="8" eb="10">
      <t>イリョウ</t>
    </rPh>
    <rPh sb="10" eb="12">
      <t>コウイキ</t>
    </rPh>
    <rPh sb="12" eb="14">
      <t>レンゴウ</t>
    </rPh>
    <phoneticPr fontId="10"/>
  </si>
  <si>
    <t>宮城県後期高齢者医療事業会計</t>
    <rPh sb="0" eb="3">
      <t>ミヤギケン</t>
    </rPh>
    <rPh sb="3" eb="5">
      <t>コウキ</t>
    </rPh>
    <rPh sb="5" eb="8">
      <t>コウレイシャ</t>
    </rPh>
    <rPh sb="8" eb="10">
      <t>イリョウ</t>
    </rPh>
    <rPh sb="10" eb="12">
      <t>ジギョウ</t>
    </rPh>
    <rPh sb="12" eb="14">
      <t>カイケイ</t>
    </rPh>
    <phoneticPr fontId="10"/>
  </si>
  <si>
    <t>色麻町産業開発公社</t>
    <rPh sb="0" eb="3">
      <t>シカマチョウ</t>
    </rPh>
    <rPh sb="3" eb="5">
      <t>サンギョウ</t>
    </rPh>
    <rPh sb="5" eb="7">
      <t>カイハツ</t>
    </rPh>
    <rPh sb="7" eb="9">
      <t>コウシャ</t>
    </rPh>
    <phoneticPr fontId="10"/>
  </si>
  <si>
    <t>奨学資金貸付基金</t>
    <rPh sb="0" eb="2">
      <t>ショウガク</t>
    </rPh>
    <rPh sb="2" eb="4">
      <t>シキン</t>
    </rPh>
    <rPh sb="4" eb="6">
      <t>カシツケ</t>
    </rPh>
    <rPh sb="6" eb="8">
      <t>キキン</t>
    </rPh>
    <phoneticPr fontId="5"/>
  </si>
  <si>
    <t>ふるさとまちづくり基金</t>
    <rPh sb="9" eb="11">
      <t>キキン</t>
    </rPh>
    <phoneticPr fontId="2"/>
  </si>
  <si>
    <t>児童医療費の助成基金</t>
    <rPh sb="0" eb="2">
      <t>ジドウ</t>
    </rPh>
    <rPh sb="2" eb="5">
      <t>イリョウヒ</t>
    </rPh>
    <rPh sb="6" eb="8">
      <t>ジョセイ</t>
    </rPh>
    <rPh sb="8" eb="10">
      <t>キキン</t>
    </rPh>
    <phoneticPr fontId="2"/>
  </si>
  <si>
    <t>長寿社会対策基金</t>
    <rPh sb="0" eb="2">
      <t>チョウジュ</t>
    </rPh>
    <rPh sb="2" eb="4">
      <t>シャカイ</t>
    </rPh>
    <rPh sb="4" eb="6">
      <t>タイサク</t>
    </rPh>
    <rPh sb="6" eb="8">
      <t>キキン</t>
    </rPh>
    <phoneticPr fontId="2"/>
  </si>
  <si>
    <t>21世紀の田園文化創造基金</t>
    <rPh sb="2" eb="4">
      <t>セイキ</t>
    </rPh>
    <rPh sb="5" eb="7">
      <t>デンエン</t>
    </rPh>
    <rPh sb="7" eb="9">
      <t>ブンカ</t>
    </rPh>
    <rPh sb="9" eb="11">
      <t>ソウゾウ</t>
    </rPh>
    <rPh sb="11" eb="13">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</si>
</sst>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126525</c:v>
                </c:pt>
                <c:pt idx="1">
                  <c:v>122054</c:v>
                </c:pt>
                <c:pt idx="2">
                  <c:v>111644</c:v>
                </c:pt>
                <c:pt idx="3">
                  <c:v>127917</c:v>
                </c:pt>
                <c:pt idx="4">
                  <c:v>135931</c:v>
                </c:pt>
              </c:numCache>
            </c:numRef>
          </c:val>
          <c:smooth val="0"/>
          <c:extLst>
            <c:ext xmlns:c16="http://schemas.microsoft.com/office/drawing/2014/chart" uri="{C3380CC4-5D6E-409C-BE32-E72D297353CC}">
              <c16:uniqueId val="{00000000-DD4A-4CBE-8A03-A260A7B8303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33794</c:v>
                </c:pt>
                <c:pt idx="1">
                  <c:v>54107</c:v>
                </c:pt>
                <c:pt idx="2">
                  <c:v>57003</c:v>
                </c:pt>
                <c:pt idx="3">
                  <c:v>117631</c:v>
                </c:pt>
                <c:pt idx="4">
                  <c:v>89800</c:v>
                </c:pt>
              </c:numCache>
            </c:numRef>
          </c:val>
          <c:smooth val="0"/>
          <c:extLst>
            <c:ext xmlns:c16="http://schemas.microsoft.com/office/drawing/2014/chart" uri="{C3380CC4-5D6E-409C-BE32-E72D297353CC}">
              <c16:uniqueId val="{00000001-DD4A-4CBE-8A03-A260A7B8303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3.4</c:v>
                </c:pt>
                <c:pt idx="1">
                  <c:v>3.98</c:v>
                </c:pt>
                <c:pt idx="2">
                  <c:v>3.62</c:v>
                </c:pt>
                <c:pt idx="3">
                  <c:v>4.1399999999999997</c:v>
                </c:pt>
                <c:pt idx="4">
                  <c:v>3.35</c:v>
                </c:pt>
              </c:numCache>
            </c:numRef>
          </c:val>
          <c:extLst>
            <c:ext xmlns:c16="http://schemas.microsoft.com/office/drawing/2014/chart" uri="{C3380CC4-5D6E-409C-BE32-E72D297353CC}">
              <c16:uniqueId val="{00000000-0A9A-4742-A7F0-9583FB59028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22.39</c:v>
                </c:pt>
                <c:pt idx="1">
                  <c:v>26.33</c:v>
                </c:pt>
                <c:pt idx="2">
                  <c:v>28.57</c:v>
                </c:pt>
                <c:pt idx="3">
                  <c:v>27.99</c:v>
                </c:pt>
                <c:pt idx="4">
                  <c:v>28.56</c:v>
                </c:pt>
              </c:numCache>
            </c:numRef>
          </c:val>
          <c:extLst>
            <c:ext xmlns:c16="http://schemas.microsoft.com/office/drawing/2014/chart" uri="{C3380CC4-5D6E-409C-BE32-E72D297353CC}">
              <c16:uniqueId val="{00000001-0A9A-4742-A7F0-9583FB59028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-3.95</c:v>
                </c:pt>
                <c:pt idx="1">
                  <c:v>4.1500000000000004</c:v>
                </c:pt>
                <c:pt idx="2">
                  <c:v>-1.76</c:v>
                </c:pt>
                <c:pt idx="3">
                  <c:v>-2.2999999999999998</c:v>
                </c:pt>
                <c:pt idx="4">
                  <c:v>-2.25</c:v>
                </c:pt>
              </c:numCache>
            </c:numRef>
          </c:val>
          <c:smooth val="0"/>
          <c:extLst>
            <c:ext xmlns:c16="http://schemas.microsoft.com/office/drawing/2014/chart" uri="{C3380CC4-5D6E-409C-BE32-E72D297353CC}">
              <c16:uniqueId val="{00000002-0A9A-4742-A7F0-9583FB59028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1.4</c:v>
                </c:pt>
                <c:pt idx="2">
                  <c:v>#N/A</c:v>
                </c:pt>
                <c:pt idx="3">
                  <c:v>1.27</c:v>
                </c:pt>
                <c:pt idx="4">
                  <c:v>#N/A</c:v>
                </c:pt>
                <c:pt idx="5">
                  <c:v>1.35</c:v>
                </c:pt>
                <c:pt idx="6">
                  <c:v>#N/A</c:v>
                </c:pt>
                <c:pt idx="7">
                  <c:v>1.04</c:v>
                </c:pt>
                <c:pt idx="8">
                  <c:v>#N/A</c:v>
                </c:pt>
                <c:pt idx="9">
                  <c:v>0</c:v>
                </c:pt>
              </c:numCache>
            </c:numRef>
          </c:val>
          <c:extLst>
            <c:ext xmlns:c16="http://schemas.microsoft.com/office/drawing/2014/chart" uri="{C3380CC4-5D6E-409C-BE32-E72D297353CC}">
              <c16:uniqueId val="{00000000-B15A-48F7-B62E-0D6F61C80BF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15A-48F7-B62E-0D6F61C80BF6}"/>
            </c:ext>
          </c:extLst>
        </c:ser>
        <c:ser>
          <c:idx val="2"/>
          <c:order val="2"/>
          <c:tx>
            <c:strRef>
              <c:f>データシート!$A$29</c:f>
              <c:strCache>
                <c:ptCount val="1"/>
                <c:pt idx="0">
                  <c:v>色麻町介護サービス事業特別会計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0.01</c:v>
                </c:pt>
                <c:pt idx="2">
                  <c:v>#N/A</c:v>
                </c:pt>
                <c:pt idx="3">
                  <c:v>0</c:v>
                </c:pt>
                <c:pt idx="4">
                  <c:v>#N/A</c:v>
                </c:pt>
                <c:pt idx="5">
                  <c:v>0.01</c:v>
                </c:pt>
                <c:pt idx="6">
                  <c:v>#N/A</c:v>
                </c:pt>
                <c:pt idx="7">
                  <c:v>0</c:v>
                </c:pt>
                <c:pt idx="8">
                  <c:v>#N/A</c:v>
                </c:pt>
                <c:pt idx="9">
                  <c:v>0.01</c:v>
                </c:pt>
              </c:numCache>
            </c:numRef>
          </c:val>
          <c:extLst>
            <c:ext xmlns:c16="http://schemas.microsoft.com/office/drawing/2014/chart" uri="{C3380CC4-5D6E-409C-BE32-E72D297353CC}">
              <c16:uniqueId val="{00000002-B15A-48F7-B62E-0D6F61C80BF6}"/>
            </c:ext>
          </c:extLst>
        </c:ser>
        <c:ser>
          <c:idx val="3"/>
          <c:order val="3"/>
          <c:tx>
            <c:strRef>
              <c:f>データシート!$A$30</c:f>
              <c:strCache>
                <c:ptCount val="1"/>
                <c:pt idx="0">
                  <c:v>色麻町後期高齢者医療特別会計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0.03</c:v>
                </c:pt>
                <c:pt idx="2">
                  <c:v>#N/A</c:v>
                </c:pt>
                <c:pt idx="3">
                  <c:v>0.02</c:v>
                </c:pt>
                <c:pt idx="4">
                  <c:v>#N/A</c:v>
                </c:pt>
                <c:pt idx="5">
                  <c:v>0.03</c:v>
                </c:pt>
                <c:pt idx="6">
                  <c:v>#N/A</c:v>
                </c:pt>
                <c:pt idx="7">
                  <c:v>0.03</c:v>
                </c:pt>
                <c:pt idx="8">
                  <c:v>#N/A</c:v>
                </c:pt>
                <c:pt idx="9">
                  <c:v>0.03</c:v>
                </c:pt>
              </c:numCache>
            </c:numRef>
          </c:val>
          <c:extLst>
            <c:ext xmlns:c16="http://schemas.microsoft.com/office/drawing/2014/chart" uri="{C3380CC4-5D6E-409C-BE32-E72D297353CC}">
              <c16:uniqueId val="{00000003-B15A-48F7-B62E-0D6F61C80BF6}"/>
            </c:ext>
          </c:extLst>
        </c:ser>
        <c:ser>
          <c:idx val="4"/>
          <c:order val="4"/>
          <c:tx>
            <c:strRef>
              <c:f>データシート!$A$31</c:f>
              <c:strCache>
                <c:ptCount val="1"/>
                <c:pt idx="0">
                  <c:v>色麻町奨学資金貸付基金特別会計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0.02</c:v>
                </c:pt>
                <c:pt idx="2">
                  <c:v>#N/A</c:v>
                </c:pt>
                <c:pt idx="3">
                  <c:v>0.02</c:v>
                </c:pt>
                <c:pt idx="4">
                  <c:v>#N/A</c:v>
                </c:pt>
                <c:pt idx="5">
                  <c:v>0.02</c:v>
                </c:pt>
                <c:pt idx="6">
                  <c:v>#N/A</c:v>
                </c:pt>
                <c:pt idx="7">
                  <c:v>0.02</c:v>
                </c:pt>
                <c:pt idx="8">
                  <c:v>#N/A</c:v>
                </c:pt>
                <c:pt idx="9">
                  <c:v>0.05</c:v>
                </c:pt>
              </c:numCache>
            </c:numRef>
          </c:val>
          <c:extLst>
            <c:ext xmlns:c16="http://schemas.microsoft.com/office/drawing/2014/chart" uri="{C3380CC4-5D6E-409C-BE32-E72D297353CC}">
              <c16:uniqueId val="{00000004-B15A-48F7-B62E-0D6F61C80BF6}"/>
            </c:ext>
          </c:extLst>
        </c:ser>
        <c:ser>
          <c:idx val="5"/>
          <c:order val="5"/>
          <c:tx>
            <c:strRef>
              <c:f>データシート!$A$32</c:f>
              <c:strCache>
                <c:ptCount val="1"/>
                <c:pt idx="0">
                  <c:v>色麻町介護保険特別会計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0.7</c:v>
                </c:pt>
                <c:pt idx="2">
                  <c:v>#N/A</c:v>
                </c:pt>
                <c:pt idx="3">
                  <c:v>0.65</c:v>
                </c:pt>
                <c:pt idx="4">
                  <c:v>#N/A</c:v>
                </c:pt>
                <c:pt idx="5">
                  <c:v>0.66</c:v>
                </c:pt>
                <c:pt idx="6">
                  <c:v>#N/A</c:v>
                </c:pt>
                <c:pt idx="7">
                  <c:v>0.65</c:v>
                </c:pt>
                <c:pt idx="8">
                  <c:v>#N/A</c:v>
                </c:pt>
                <c:pt idx="9">
                  <c:v>1.08</c:v>
                </c:pt>
              </c:numCache>
            </c:numRef>
          </c:val>
          <c:extLst>
            <c:ext xmlns:c16="http://schemas.microsoft.com/office/drawing/2014/chart" uri="{C3380CC4-5D6E-409C-BE32-E72D297353CC}">
              <c16:uniqueId val="{00000005-B15A-48F7-B62E-0D6F61C80BF6}"/>
            </c:ext>
          </c:extLst>
        </c:ser>
        <c:ser>
          <c:idx val="6"/>
          <c:order val="6"/>
          <c:tx>
            <c:strRef>
              <c:f>データシート!$A$33</c:f>
              <c:strCache>
                <c:ptCount val="1"/>
                <c:pt idx="0">
                  <c:v>色麻町下水道事業会計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1.64</c:v>
                </c:pt>
              </c:numCache>
            </c:numRef>
          </c:val>
          <c:extLst>
            <c:ext xmlns:c16="http://schemas.microsoft.com/office/drawing/2014/chart" uri="{C3380CC4-5D6E-409C-BE32-E72D297353CC}">
              <c16:uniqueId val="{00000006-B15A-48F7-B62E-0D6F61C80BF6}"/>
            </c:ext>
          </c:extLst>
        </c:ser>
        <c:ser>
          <c:idx val="7"/>
          <c:order val="7"/>
          <c:tx>
            <c:strRef>
              <c:f>データシート!$A$34</c:f>
              <c:strCache>
                <c:ptCount val="1"/>
                <c:pt idx="0">
                  <c:v>色麻町国民健康保険事業特別会計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2.2999999999999998</c:v>
                </c:pt>
                <c:pt idx="2">
                  <c:v>#N/A</c:v>
                </c:pt>
                <c:pt idx="3">
                  <c:v>1.98</c:v>
                </c:pt>
                <c:pt idx="4">
                  <c:v>#N/A</c:v>
                </c:pt>
                <c:pt idx="5">
                  <c:v>1.83</c:v>
                </c:pt>
                <c:pt idx="6">
                  <c:v>#N/A</c:v>
                </c:pt>
                <c:pt idx="7">
                  <c:v>2.09</c:v>
                </c:pt>
                <c:pt idx="8">
                  <c:v>#N/A</c:v>
                </c:pt>
                <c:pt idx="9">
                  <c:v>2.2000000000000002</c:v>
                </c:pt>
              </c:numCache>
            </c:numRef>
          </c:val>
          <c:extLst>
            <c:ext xmlns:c16="http://schemas.microsoft.com/office/drawing/2014/chart" uri="{C3380CC4-5D6E-409C-BE32-E72D297353CC}">
              <c16:uniqueId val="{00000007-B15A-48F7-B62E-0D6F61C80BF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3.38</c:v>
                </c:pt>
                <c:pt idx="2">
                  <c:v>#N/A</c:v>
                </c:pt>
                <c:pt idx="3">
                  <c:v>3.94</c:v>
                </c:pt>
                <c:pt idx="4">
                  <c:v>#N/A</c:v>
                </c:pt>
                <c:pt idx="5">
                  <c:v>3.6</c:v>
                </c:pt>
                <c:pt idx="6">
                  <c:v>#N/A</c:v>
                </c:pt>
                <c:pt idx="7">
                  <c:v>4.1100000000000003</c:v>
                </c:pt>
                <c:pt idx="8">
                  <c:v>#N/A</c:v>
                </c:pt>
                <c:pt idx="9">
                  <c:v>3.28</c:v>
                </c:pt>
              </c:numCache>
            </c:numRef>
          </c:val>
          <c:extLst>
            <c:ext xmlns:c16="http://schemas.microsoft.com/office/drawing/2014/chart" uri="{C3380CC4-5D6E-409C-BE32-E72D297353CC}">
              <c16:uniqueId val="{00000008-B15A-48F7-B62E-0D6F61C80BF6}"/>
            </c:ext>
          </c:extLst>
        </c:ser>
        <c:ser>
          <c:idx val="9"/>
          <c:order val="9"/>
          <c:tx>
            <c:strRef>
              <c:f>データシート!$A$36</c:f>
              <c:strCache>
                <c:ptCount val="1"/>
                <c:pt idx="0">
                  <c:v>色麻町水道事業会計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5.09</c:v>
                </c:pt>
                <c:pt idx="2">
                  <c:v>#N/A</c:v>
                </c:pt>
                <c:pt idx="3">
                  <c:v>5.58</c:v>
                </c:pt>
                <c:pt idx="4">
                  <c:v>#N/A</c:v>
                </c:pt>
                <c:pt idx="5">
                  <c:v>5.2</c:v>
                </c:pt>
                <c:pt idx="6">
                  <c:v>#N/A</c:v>
                </c:pt>
                <c:pt idx="7">
                  <c:v>6.04</c:v>
                </c:pt>
                <c:pt idx="8">
                  <c:v>#N/A</c:v>
                </c:pt>
                <c:pt idx="9">
                  <c:v>7.09</c:v>
                </c:pt>
              </c:numCache>
            </c:numRef>
          </c:val>
          <c:extLst>
            <c:ext xmlns:c16="http://schemas.microsoft.com/office/drawing/2014/chart" uri="{C3380CC4-5D6E-409C-BE32-E72D297353CC}">
              <c16:uniqueId val="{00000009-B15A-48F7-B62E-0D6F61C80BF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421</c:v>
                </c:pt>
                <c:pt idx="5">
                  <c:v>414</c:v>
                </c:pt>
                <c:pt idx="8">
                  <c:v>416</c:v>
                </c:pt>
                <c:pt idx="11">
                  <c:v>375</c:v>
                </c:pt>
                <c:pt idx="14">
                  <c:v>364</c:v>
                </c:pt>
              </c:numCache>
            </c:numRef>
          </c:val>
          <c:extLst>
            <c:ext xmlns:c16="http://schemas.microsoft.com/office/drawing/2014/chart" uri="{C3380CC4-5D6E-409C-BE32-E72D297353CC}">
              <c16:uniqueId val="{00000000-DD08-4D26-8E13-D14F58E1B4A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D08-4D26-8E13-D14F58E1B4A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D08-4D26-8E13-D14F58E1B4A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162</c:v>
                </c:pt>
                <c:pt idx="3">
                  <c:v>156</c:v>
                </c:pt>
                <c:pt idx="6">
                  <c:v>162</c:v>
                </c:pt>
                <c:pt idx="9">
                  <c:v>164</c:v>
                </c:pt>
                <c:pt idx="12">
                  <c:v>168</c:v>
                </c:pt>
              </c:numCache>
            </c:numRef>
          </c:val>
          <c:extLst>
            <c:ext xmlns:c16="http://schemas.microsoft.com/office/drawing/2014/chart" uri="{C3380CC4-5D6E-409C-BE32-E72D297353CC}">
              <c16:uniqueId val="{00000003-DD08-4D26-8E13-D14F58E1B4A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205</c:v>
                </c:pt>
                <c:pt idx="3">
                  <c:v>210</c:v>
                </c:pt>
                <c:pt idx="6">
                  <c:v>201</c:v>
                </c:pt>
                <c:pt idx="9">
                  <c:v>202</c:v>
                </c:pt>
                <c:pt idx="12">
                  <c:v>195</c:v>
                </c:pt>
              </c:numCache>
            </c:numRef>
          </c:val>
          <c:extLst>
            <c:ext xmlns:c16="http://schemas.microsoft.com/office/drawing/2014/chart" uri="{C3380CC4-5D6E-409C-BE32-E72D297353CC}">
              <c16:uniqueId val="{00000004-DD08-4D26-8E13-D14F58E1B4A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D08-4D26-8E13-D14F58E1B4A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D08-4D26-8E13-D14F58E1B4A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331</c:v>
                </c:pt>
                <c:pt idx="3">
                  <c:v>334</c:v>
                </c:pt>
                <c:pt idx="6">
                  <c:v>339</c:v>
                </c:pt>
                <c:pt idx="9">
                  <c:v>319</c:v>
                </c:pt>
                <c:pt idx="12">
                  <c:v>314</c:v>
                </c:pt>
              </c:numCache>
            </c:numRef>
          </c:val>
          <c:extLst>
            <c:ext xmlns:c16="http://schemas.microsoft.com/office/drawing/2014/chart" uri="{C3380CC4-5D6E-409C-BE32-E72D297353CC}">
              <c16:uniqueId val="{00000007-DD08-4D26-8E13-D14F58E1B4A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277</c:v>
                </c:pt>
                <c:pt idx="2">
                  <c:v>#N/A</c:v>
                </c:pt>
                <c:pt idx="3">
                  <c:v>#N/A</c:v>
                </c:pt>
                <c:pt idx="4">
                  <c:v>286</c:v>
                </c:pt>
                <c:pt idx="5">
                  <c:v>#N/A</c:v>
                </c:pt>
                <c:pt idx="6">
                  <c:v>#N/A</c:v>
                </c:pt>
                <c:pt idx="7">
                  <c:v>286</c:v>
                </c:pt>
                <c:pt idx="8">
                  <c:v>#N/A</c:v>
                </c:pt>
                <c:pt idx="9">
                  <c:v>#N/A</c:v>
                </c:pt>
                <c:pt idx="10">
                  <c:v>310</c:v>
                </c:pt>
                <c:pt idx="11">
                  <c:v>#N/A</c:v>
                </c:pt>
                <c:pt idx="12">
                  <c:v>#N/A</c:v>
                </c:pt>
                <c:pt idx="13">
                  <c:v>313</c:v>
                </c:pt>
                <c:pt idx="14">
                  <c:v>#N/A</c:v>
                </c:pt>
              </c:numCache>
            </c:numRef>
          </c:val>
          <c:smooth val="0"/>
          <c:extLst>
            <c:ext xmlns:c16="http://schemas.microsoft.com/office/drawing/2014/chart" uri="{C3380CC4-5D6E-409C-BE32-E72D297353CC}">
              <c16:uniqueId val="{00000008-DD08-4D26-8E13-D14F58E1B4A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3678</c:v>
                </c:pt>
                <c:pt idx="5">
                  <c:v>3455</c:v>
                </c:pt>
                <c:pt idx="8">
                  <c:v>3168</c:v>
                </c:pt>
                <c:pt idx="11">
                  <c:v>2899</c:v>
                </c:pt>
                <c:pt idx="14">
                  <c:v>2694</c:v>
                </c:pt>
              </c:numCache>
            </c:numRef>
          </c:val>
          <c:extLst>
            <c:ext xmlns:c16="http://schemas.microsoft.com/office/drawing/2014/chart" uri="{C3380CC4-5D6E-409C-BE32-E72D297353CC}">
              <c16:uniqueId val="{00000000-E6FC-465D-A6F0-A961C4FBE40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75</c:v>
                </c:pt>
                <c:pt idx="5">
                  <c:v>76</c:v>
                </c:pt>
                <c:pt idx="8">
                  <c:v>68</c:v>
                </c:pt>
                <c:pt idx="11">
                  <c:v>62</c:v>
                </c:pt>
                <c:pt idx="14">
                  <c:v>61</c:v>
                </c:pt>
              </c:numCache>
            </c:numRef>
          </c:val>
          <c:extLst>
            <c:ext xmlns:c16="http://schemas.microsoft.com/office/drawing/2014/chart" uri="{C3380CC4-5D6E-409C-BE32-E72D297353CC}">
              <c16:uniqueId val="{00000001-E6FC-465D-A6F0-A961C4FBE40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1249</c:v>
                </c:pt>
                <c:pt idx="5">
                  <c:v>1409</c:v>
                </c:pt>
                <c:pt idx="8">
                  <c:v>1441</c:v>
                </c:pt>
                <c:pt idx="11">
                  <c:v>1430</c:v>
                </c:pt>
                <c:pt idx="14">
                  <c:v>1390</c:v>
                </c:pt>
              </c:numCache>
            </c:numRef>
          </c:val>
          <c:extLst>
            <c:ext xmlns:c16="http://schemas.microsoft.com/office/drawing/2014/chart" uri="{C3380CC4-5D6E-409C-BE32-E72D297353CC}">
              <c16:uniqueId val="{00000002-E6FC-465D-A6F0-A961C4FBE40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6FC-465D-A6F0-A961C4FBE40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6FC-465D-A6F0-A961C4FBE40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6FC-465D-A6F0-A961C4FBE40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634</c:v>
                </c:pt>
                <c:pt idx="3">
                  <c:v>622</c:v>
                </c:pt>
                <c:pt idx="6">
                  <c:v>673</c:v>
                </c:pt>
                <c:pt idx="9">
                  <c:v>617</c:v>
                </c:pt>
                <c:pt idx="12">
                  <c:v>609</c:v>
                </c:pt>
              </c:numCache>
            </c:numRef>
          </c:val>
          <c:extLst>
            <c:ext xmlns:c16="http://schemas.microsoft.com/office/drawing/2014/chart" uri="{C3380CC4-5D6E-409C-BE32-E72D297353CC}">
              <c16:uniqueId val="{00000006-E6FC-465D-A6F0-A961C4FBE40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1202</c:v>
                </c:pt>
                <c:pt idx="3">
                  <c:v>1070</c:v>
                </c:pt>
                <c:pt idx="6">
                  <c:v>938</c:v>
                </c:pt>
                <c:pt idx="9">
                  <c:v>873</c:v>
                </c:pt>
                <c:pt idx="12">
                  <c:v>726</c:v>
                </c:pt>
              </c:numCache>
            </c:numRef>
          </c:val>
          <c:extLst>
            <c:ext xmlns:c16="http://schemas.microsoft.com/office/drawing/2014/chart" uri="{C3380CC4-5D6E-409C-BE32-E72D297353CC}">
              <c16:uniqueId val="{00000007-E6FC-465D-A6F0-A961C4FBE40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2226</c:v>
                </c:pt>
                <c:pt idx="3">
                  <c:v>2026</c:v>
                </c:pt>
                <c:pt idx="6">
                  <c:v>1868</c:v>
                </c:pt>
                <c:pt idx="9">
                  <c:v>1736</c:v>
                </c:pt>
                <c:pt idx="12">
                  <c:v>1672</c:v>
                </c:pt>
              </c:numCache>
            </c:numRef>
          </c:val>
          <c:extLst>
            <c:ext xmlns:c16="http://schemas.microsoft.com/office/drawing/2014/chart" uri="{C3380CC4-5D6E-409C-BE32-E72D297353CC}">
              <c16:uniqueId val="{00000008-E6FC-465D-A6F0-A961C4FBE40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6FC-465D-A6F0-A961C4FBE40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3680</c:v>
                </c:pt>
                <c:pt idx="3">
                  <c:v>3530</c:v>
                </c:pt>
                <c:pt idx="6">
                  <c:v>3330</c:v>
                </c:pt>
                <c:pt idx="9">
                  <c:v>3203</c:v>
                </c:pt>
                <c:pt idx="12">
                  <c:v>3144</c:v>
                </c:pt>
              </c:numCache>
            </c:numRef>
          </c:val>
          <c:extLst>
            <c:ext xmlns:c16="http://schemas.microsoft.com/office/drawing/2014/chart" uri="{C3380CC4-5D6E-409C-BE32-E72D297353CC}">
              <c16:uniqueId val="{0000000A-E6FC-465D-A6F0-A961C4FBE40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2739</c:v>
                </c:pt>
                <c:pt idx="2">
                  <c:v>#N/A</c:v>
                </c:pt>
                <c:pt idx="3">
                  <c:v>#N/A</c:v>
                </c:pt>
                <c:pt idx="4">
                  <c:v>2308</c:v>
                </c:pt>
                <c:pt idx="5">
                  <c:v>#N/A</c:v>
                </c:pt>
                <c:pt idx="6">
                  <c:v>#N/A</c:v>
                </c:pt>
                <c:pt idx="7">
                  <c:v>2133</c:v>
                </c:pt>
                <c:pt idx="8">
                  <c:v>#N/A</c:v>
                </c:pt>
                <c:pt idx="9">
                  <c:v>#N/A</c:v>
                </c:pt>
                <c:pt idx="10">
                  <c:v>2036</c:v>
                </c:pt>
                <c:pt idx="11">
                  <c:v>#N/A</c:v>
                </c:pt>
                <c:pt idx="12">
                  <c:v>#N/A</c:v>
                </c:pt>
                <c:pt idx="13">
                  <c:v>2006</c:v>
                </c:pt>
                <c:pt idx="14">
                  <c:v>#N/A</c:v>
                </c:pt>
              </c:numCache>
            </c:numRef>
          </c:val>
          <c:smooth val="0"/>
          <c:extLst>
            <c:ext xmlns:c16="http://schemas.microsoft.com/office/drawing/2014/chart" uri="{C3380CC4-5D6E-409C-BE32-E72D297353CC}">
              <c16:uniqueId val="{0000000B-E6FC-465D-A6F0-A961C4FBE40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915</c:v>
                </c:pt>
                <c:pt idx="1">
                  <c:v>887</c:v>
                </c:pt>
                <c:pt idx="2">
                  <c:v>889</c:v>
                </c:pt>
              </c:numCache>
            </c:numRef>
          </c:val>
          <c:extLst>
            <c:ext xmlns:c16="http://schemas.microsoft.com/office/drawing/2014/chart" uri="{C3380CC4-5D6E-409C-BE32-E72D297353CC}">
              <c16:uniqueId val="{00000000-51DD-4626-AA1C-966E58D17B0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115</c:v>
                </c:pt>
                <c:pt idx="1">
                  <c:v>128</c:v>
                </c:pt>
                <c:pt idx="2">
                  <c:v>107</c:v>
                </c:pt>
              </c:numCache>
            </c:numRef>
          </c:val>
          <c:extLst>
            <c:ext xmlns:c16="http://schemas.microsoft.com/office/drawing/2014/chart" uri="{C3380CC4-5D6E-409C-BE32-E72D297353CC}">
              <c16:uniqueId val="{00000001-51DD-4626-AA1C-966E58D17B0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157</c:v>
                </c:pt>
                <c:pt idx="1">
                  <c:v>161</c:v>
                </c:pt>
                <c:pt idx="2">
                  <c:v>167</c:v>
                </c:pt>
              </c:numCache>
            </c:numRef>
          </c:val>
          <c:extLst>
            <c:ext xmlns:c16="http://schemas.microsoft.com/office/drawing/2014/chart" uri="{C3380CC4-5D6E-409C-BE32-E72D297353CC}">
              <c16:uniqueId val="{00000002-51DD-4626-AA1C-966E58D17B0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宮城県色麻町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50">
              <a:latin typeface="ＭＳ ゴシック" pitchFamily="49" charset="-128"/>
              <a:ea typeface="ＭＳ ゴシック" pitchFamily="49" charset="-128"/>
            </a:rPr>
            <a:t>　元利償還金は平成</a:t>
          </a:r>
          <a:r>
            <a:rPr kumimoji="1" lang="en-US" altLang="ja-JP" sz="1150">
              <a:latin typeface="ＭＳ ゴシック" pitchFamily="49" charset="-128"/>
              <a:ea typeface="ＭＳ ゴシック" pitchFamily="49" charset="-128"/>
            </a:rPr>
            <a:t>25</a:t>
          </a:r>
          <a:r>
            <a:rPr kumimoji="1" lang="ja-JP" altLang="en-US" sz="1150">
              <a:latin typeface="ＭＳ ゴシック" pitchFamily="49" charset="-128"/>
              <a:ea typeface="ＭＳ ゴシック" pitchFamily="49" charset="-128"/>
            </a:rPr>
            <a:t>年度に起債した小中一貫校施設整備事業債の元金償還が平成</a:t>
          </a:r>
          <a:r>
            <a:rPr kumimoji="1" lang="en-US" altLang="ja-JP" sz="1150">
              <a:latin typeface="ＭＳ ゴシック" pitchFamily="49" charset="-128"/>
              <a:ea typeface="ＭＳ ゴシック" pitchFamily="49" charset="-128"/>
            </a:rPr>
            <a:t>29</a:t>
          </a:r>
          <a:r>
            <a:rPr kumimoji="1" lang="ja-JP" altLang="en-US" sz="1150">
              <a:latin typeface="ＭＳ ゴシック" pitchFamily="49" charset="-128"/>
              <a:ea typeface="ＭＳ ゴシック" pitchFamily="49" charset="-128"/>
            </a:rPr>
            <a:t>年度から始まったことから令和</a:t>
          </a:r>
          <a:r>
            <a:rPr kumimoji="1" lang="en-US" altLang="ja-JP" sz="1150">
              <a:latin typeface="ＭＳ ゴシック" pitchFamily="49" charset="-128"/>
              <a:ea typeface="ＭＳ ゴシック" pitchFamily="49" charset="-128"/>
            </a:rPr>
            <a:t>4</a:t>
          </a:r>
          <a:r>
            <a:rPr kumimoji="1" lang="ja-JP" altLang="en-US" sz="1150">
              <a:latin typeface="ＭＳ ゴシック" pitchFamily="49" charset="-128"/>
              <a:ea typeface="ＭＳ ゴシック" pitchFamily="49" charset="-128"/>
            </a:rPr>
            <a:t>年度に償還ピークを迎えたが、令和元年度以降は元利償還金額を超えない範囲での起債にとどめているため、令和</a:t>
          </a:r>
          <a:r>
            <a:rPr kumimoji="1" lang="en-US" altLang="ja-JP" sz="1150">
              <a:latin typeface="ＭＳ ゴシック" pitchFamily="49" charset="-128"/>
              <a:ea typeface="ＭＳ ゴシック" pitchFamily="49" charset="-128"/>
            </a:rPr>
            <a:t>5</a:t>
          </a:r>
          <a:r>
            <a:rPr kumimoji="1" lang="ja-JP" altLang="en-US" sz="1150">
              <a:latin typeface="ＭＳ ゴシック" pitchFamily="49" charset="-128"/>
              <a:ea typeface="ＭＳ ゴシック" pitchFamily="49" charset="-128"/>
            </a:rPr>
            <a:t>年度に償還額は減少に転じ、令和</a:t>
          </a:r>
          <a:r>
            <a:rPr kumimoji="1" lang="en-US" altLang="ja-JP" sz="1150">
              <a:latin typeface="ＭＳ ゴシック" pitchFamily="49" charset="-128"/>
              <a:ea typeface="ＭＳ ゴシック" pitchFamily="49" charset="-128"/>
            </a:rPr>
            <a:t>8</a:t>
          </a:r>
          <a:r>
            <a:rPr kumimoji="1" lang="ja-JP" altLang="en-US" sz="1150">
              <a:latin typeface="ＭＳ ゴシック" pitchFamily="49" charset="-128"/>
              <a:ea typeface="ＭＳ ゴシック" pitchFamily="49" charset="-128"/>
            </a:rPr>
            <a:t>年度までは減少傾向で推移する見込みである。また、次回の償還ピークは、令和</a:t>
          </a:r>
          <a:r>
            <a:rPr kumimoji="1" lang="en-US" altLang="ja-JP" sz="1150">
              <a:latin typeface="ＭＳ ゴシック" pitchFamily="49" charset="-128"/>
              <a:ea typeface="ＭＳ ゴシック" pitchFamily="49" charset="-128"/>
            </a:rPr>
            <a:t>5</a:t>
          </a:r>
          <a:r>
            <a:rPr kumimoji="1" lang="ja-JP" altLang="en-US" sz="1150">
              <a:latin typeface="ＭＳ ゴシック" pitchFamily="49" charset="-128"/>
              <a:ea typeface="ＭＳ ゴシック" pitchFamily="49" charset="-128"/>
            </a:rPr>
            <a:t>年度に起債した認定こども園整備事業債の元金償還が本格化する令和</a:t>
          </a:r>
          <a:r>
            <a:rPr kumimoji="1" lang="en-US" altLang="ja-JP" sz="1150">
              <a:latin typeface="ＭＳ ゴシック" pitchFamily="49" charset="-128"/>
              <a:ea typeface="ＭＳ ゴシック" pitchFamily="49" charset="-128"/>
            </a:rPr>
            <a:t>11</a:t>
          </a:r>
          <a:r>
            <a:rPr kumimoji="1" lang="ja-JP" altLang="en-US" sz="1150">
              <a:latin typeface="ＭＳ ゴシック" pitchFamily="49" charset="-128"/>
              <a:ea typeface="ＭＳ ゴシック" pitchFamily="49" charset="-128"/>
            </a:rPr>
            <a:t>年度になる見込みである。</a:t>
          </a:r>
        </a:p>
        <a:p>
          <a:r>
            <a:rPr kumimoji="1" lang="ja-JP" altLang="en-US" sz="1150">
              <a:latin typeface="ＭＳ ゴシック" pitchFamily="49" charset="-128"/>
              <a:ea typeface="ＭＳ ゴシック" pitchFamily="49" charset="-128"/>
            </a:rPr>
            <a:t>　公営企業債の元利償還金に対する繰入金は下水道事業債の元利償還金が該当するが、起債を活用した下水道処理施設の改修工事等を計画的に実施していることから、今後も横ばいで推移していくものと見込んでいる。</a:t>
          </a:r>
        </a:p>
        <a:p>
          <a:r>
            <a:rPr kumimoji="1" lang="ja-JP" altLang="en-US" sz="1150">
              <a:latin typeface="ＭＳ ゴシック" pitchFamily="49" charset="-128"/>
              <a:ea typeface="ＭＳ ゴシック" pitchFamily="49" charset="-128"/>
            </a:rPr>
            <a:t>　今後も事業の見直しや精査等を行い、投資的事業への地方債の発行抑制や公営企業の健全化及び現在の水準の向上に努める。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満期一括償還地方債を活用していないため、その償還に係る減債基金の積立は行っていない。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宮城県色麻町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）は全ての項目で減少傾向にある。充当可能財源等（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）においても、基準財政需要額算入見込額の前年度比</a:t>
          </a:r>
          <a:r>
            <a:rPr kumimoji="1" lang="en-US" altLang="ja-JP" sz="1400">
              <a:latin typeface="ＭＳ ゴシック" pitchFamily="49" charset="-128"/>
              <a:ea typeface="ＭＳ ゴシック" pitchFamily="49" charset="-128"/>
            </a:rPr>
            <a:t>205</a:t>
          </a:r>
          <a:r>
            <a:rPr kumimoji="1" lang="ja-JP" altLang="en-US" sz="1400">
              <a:latin typeface="ＭＳ ゴシック" pitchFamily="49" charset="-128"/>
              <a:ea typeface="ＭＳ ゴシック" pitchFamily="49" charset="-128"/>
            </a:rPr>
            <a:t>百万円減少をはじめ全ての項目で減少した。その結果としては、（</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）全体が前年度から</a:t>
          </a:r>
          <a:r>
            <a:rPr kumimoji="1" lang="en-US" altLang="ja-JP" sz="1400">
              <a:latin typeface="ＭＳ ゴシック" pitchFamily="49" charset="-128"/>
              <a:ea typeface="ＭＳ ゴシック" pitchFamily="49" charset="-128"/>
            </a:rPr>
            <a:t>278</a:t>
          </a:r>
          <a:r>
            <a:rPr kumimoji="1" lang="ja-JP" altLang="en-US" sz="1400">
              <a:latin typeface="ＭＳ ゴシック" pitchFamily="49" charset="-128"/>
              <a:ea typeface="ＭＳ ゴシック" pitchFamily="49" charset="-128"/>
            </a:rPr>
            <a:t>百万円減少した一方で、（</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）全体としては前年度から</a:t>
          </a:r>
          <a:r>
            <a:rPr kumimoji="1" lang="en-US" altLang="ja-JP" sz="1400">
              <a:latin typeface="ＭＳ ゴシック" pitchFamily="49" charset="-128"/>
              <a:ea typeface="ＭＳ ゴシック" pitchFamily="49" charset="-128"/>
            </a:rPr>
            <a:t>246</a:t>
          </a:r>
          <a:r>
            <a:rPr kumimoji="1" lang="ja-JP" altLang="en-US" sz="1400">
              <a:latin typeface="ＭＳ ゴシック" pitchFamily="49" charset="-128"/>
              <a:ea typeface="ＭＳ ゴシック" pitchFamily="49" charset="-128"/>
            </a:rPr>
            <a:t>百万円の減少にとどまり、将来負担比率の分子は前年度から</a:t>
          </a:r>
          <a:r>
            <a:rPr kumimoji="1" lang="en-US" altLang="ja-JP" sz="1400">
              <a:latin typeface="ＭＳ ゴシック" pitchFamily="49" charset="-128"/>
              <a:ea typeface="ＭＳ ゴシック" pitchFamily="49" charset="-128"/>
            </a:rPr>
            <a:t>1.5</a:t>
          </a:r>
          <a:r>
            <a:rPr kumimoji="1" lang="ja-JP" altLang="en-US" sz="1400">
              <a:latin typeface="ＭＳ ゴシック" pitchFamily="49" charset="-128"/>
              <a:ea typeface="ＭＳ ゴシック" pitchFamily="49" charset="-128"/>
            </a:rPr>
            <a:t>％減の</a:t>
          </a:r>
          <a:r>
            <a:rPr kumimoji="1" lang="en-US" altLang="ja-JP" sz="1400">
              <a:latin typeface="ＭＳ ゴシック" pitchFamily="49" charset="-128"/>
              <a:ea typeface="ＭＳ ゴシック" pitchFamily="49" charset="-128"/>
            </a:rPr>
            <a:t>2,006</a:t>
          </a:r>
          <a:r>
            <a:rPr kumimoji="1" lang="ja-JP" altLang="en-US" sz="1400">
              <a:latin typeface="ＭＳ ゴシック" pitchFamily="49" charset="-128"/>
              <a:ea typeface="ＭＳ ゴシック" pitchFamily="49" charset="-128"/>
            </a:rPr>
            <a:t>百万円となっている。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宮城県色麻町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年度末の残高は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1,163</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百万円で令和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年度末から</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％減の</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百万円減となった。</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町税等の増収により財政調整基金に</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百万円積み立てた他、その他特定目的基金においては、ふるさとまちづくり基金で</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百万円積み立てたことを主要因として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一方で、減債基金において、平成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年度に起債した地場産業振興施設建設事業債の繰上償還のために</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百万円取り崩したことを主要因として、財政調整基金及びその他特定目的基金の増加額を上回る</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百万円減となったため、基金全体として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公共施設の老朽化の顕著化等から、その対応や災害等に備え、計画的な基金の増加に努める。</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①奨学資金貸付基金：奨学資金の貸与を目的とした基金</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②ふるさとまちづくり基金：色麻町の住みよい豊かなまちづくりを推進したいという思いのもと寄せられた寄附金の適切な管理運用を目的とした基金</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③児童医療費の助成基金：児童に係る医療費のうち自己負担分を助成し子育て家庭の経済的負担の軽減を目的とした基金</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④長寿社会対策基金：高齢化社会に対応した施策の展開及び地域振興や福祉向上を目的とした基金</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⑤</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世紀の田園文化創造基金：緑豊かで活力ある色麻の田園形成に係る地域活動の強化・支援を目的とした基金</a:t>
          </a: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特定目的基金全体としては前年度比</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百万円増となった。ふるさとまちづくり基金で</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百万円積み立てたことが主な要因となっている。</a:t>
          </a: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年度に造成した児童医療費の助成基金は令和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年度から取り崩しを行っており、今後も計画的に取り崩しを行うため減少傾向となる見込みである。</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また、ふるさとまちづくり基金において、令和元年度までは取り崩し金額が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百万円程度で推移していたが、令和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年度から本基金を充当する特定事業を増加させる方針を採用した。今後もこの方針は継続していく予定である。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一部事務組合（加美郡保健医療福祉行政事務組合、大崎地域広域行政事務組合）への負担金等の財源への充当を主要因として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251</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百万円取り崩したが、町税等の増収による</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183</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百万円、令和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年度歳計剰余金処分による</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百万円の計</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253</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百万円を積み立てたため、前年度から</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百万円増となった。</a:t>
          </a: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予期せぬ自然災害や公共施設の維持修繕等に加え、人口減を主要因とした税収減が想定されるので標準財政規模の</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％程度を目標に基金残高を確保する。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年度に起債した地場産業振興施設建設事業債の繰上償還のために</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百万円取り崩したことを主要因として、前年度から</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百万円減となった。</a:t>
          </a: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年度に起債した小中一貫校施設整備事業債の元金償還が平成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年度から始まったことから令和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年度に償還ピークを迎えたが、令和元年度以降は元利償還金額を超えない範囲での起債にとどめているため、令和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年度に償還額は減少に転じ、令和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年度までは減少傾向で推移する見込みである。また、次回の償還ピークは、令和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年度に起債した認定こども園整備事業債の元金償還が本格化する令和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年度になる見込みである。引き続き財政力を考慮し、基金からの繰入を行い計画的な公債費の軽減に努める。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宮城県色麻町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6,103
6,068
109.28
5,308,172
5,188,214
104,209
3,112,690
3,143,610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72.6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前年度から</a:t>
          </a:r>
          <a:r>
            <a:rPr kumimoji="1" lang="en-US" altLang="ja-JP" sz="1300">
              <a:latin typeface="ＭＳ ゴシック" panose="020B0609070205080204" pitchFamily="49" charset="-128"/>
              <a:ea typeface="ＭＳ ゴシック" panose="020B0609070205080204" pitchFamily="49" charset="-128"/>
            </a:rPr>
            <a:t>0.01</a:t>
          </a:r>
          <a:r>
            <a:rPr kumimoji="1" lang="ja-JP" altLang="en-US" sz="1300">
              <a:latin typeface="ＭＳ ゴシック" panose="020B0609070205080204" pitchFamily="49" charset="-128"/>
              <a:ea typeface="ＭＳ ゴシック" panose="020B0609070205080204" pitchFamily="49" charset="-128"/>
            </a:rPr>
            <a:t>増の</a:t>
          </a:r>
          <a:r>
            <a:rPr kumimoji="1" lang="en-US" altLang="ja-JP" sz="1300">
              <a:latin typeface="ＭＳ ゴシック" panose="020B0609070205080204" pitchFamily="49" charset="-128"/>
              <a:ea typeface="ＭＳ ゴシック" panose="020B0609070205080204" pitchFamily="49" charset="-128"/>
            </a:rPr>
            <a:t>0.28</a:t>
          </a:r>
          <a:r>
            <a:rPr kumimoji="1" lang="ja-JP" altLang="en-US" sz="1300">
              <a:latin typeface="ＭＳ ゴシック" panose="020B0609070205080204" pitchFamily="49" charset="-128"/>
              <a:ea typeface="ＭＳ ゴシック" panose="020B0609070205080204" pitchFamily="49" charset="-128"/>
            </a:rPr>
            <a:t>となっている。全国平均（</a:t>
          </a:r>
          <a:r>
            <a:rPr kumimoji="1" lang="en-US" altLang="ja-JP" sz="1300">
              <a:latin typeface="ＭＳ ゴシック" panose="020B0609070205080204" pitchFamily="49" charset="-128"/>
              <a:ea typeface="ＭＳ ゴシック" panose="020B0609070205080204" pitchFamily="49" charset="-128"/>
            </a:rPr>
            <a:t>0.49</a:t>
          </a:r>
          <a:r>
            <a:rPr kumimoji="1" lang="ja-JP" altLang="en-US" sz="1300">
              <a:latin typeface="ＭＳ ゴシック" panose="020B0609070205080204" pitchFamily="49" charset="-128"/>
              <a:ea typeface="ＭＳ ゴシック" panose="020B0609070205080204" pitchFamily="49" charset="-128"/>
            </a:rPr>
            <a:t>）、宮城県平均（</a:t>
          </a:r>
          <a:r>
            <a:rPr kumimoji="1" lang="en-US" altLang="ja-JP" sz="1300">
              <a:latin typeface="ＭＳ ゴシック" panose="020B0609070205080204" pitchFamily="49" charset="-128"/>
              <a:ea typeface="ＭＳ ゴシック" panose="020B0609070205080204" pitchFamily="49" charset="-128"/>
            </a:rPr>
            <a:t>0.53</a:t>
          </a:r>
          <a:r>
            <a:rPr kumimoji="1" lang="ja-JP" altLang="en-US" sz="1300">
              <a:latin typeface="ＭＳ ゴシック" panose="020B0609070205080204" pitchFamily="49" charset="-128"/>
              <a:ea typeface="ＭＳ ゴシック" panose="020B0609070205080204" pitchFamily="49" charset="-128"/>
            </a:rPr>
            <a:t>）、類似団体平均（</a:t>
          </a:r>
          <a:r>
            <a:rPr kumimoji="1" lang="en-US" altLang="ja-JP" sz="1300">
              <a:latin typeface="ＭＳ ゴシック" panose="020B0609070205080204" pitchFamily="49" charset="-128"/>
              <a:ea typeface="ＭＳ ゴシック" panose="020B0609070205080204" pitchFamily="49" charset="-128"/>
            </a:rPr>
            <a:t>0.35</a:t>
          </a:r>
          <a:r>
            <a:rPr kumimoji="1" lang="ja-JP" altLang="en-US" sz="1300">
              <a:latin typeface="ＭＳ ゴシック" panose="020B0609070205080204" pitchFamily="49" charset="-128"/>
              <a:ea typeface="ＭＳ ゴシック" panose="020B0609070205080204" pitchFamily="49" charset="-128"/>
            </a:rPr>
            <a:t>）と比較するといずれも下回っていることから、財政力基盤が低いことがうかがえる。</a:t>
          </a:r>
        </a:p>
        <a:p>
          <a:r>
            <a:rPr kumimoji="1" lang="ja-JP" altLang="en-US" sz="1300">
              <a:latin typeface="ＭＳ ゴシック" panose="020B0609070205080204" pitchFamily="49" charset="-128"/>
              <a:ea typeface="ＭＳ ゴシック" panose="020B0609070205080204" pitchFamily="49" charset="-128"/>
            </a:rPr>
            <a:t>　財政力基盤が低水準にある主要因としては、歳入総額に占める自主財源比率が低いことが挙げられる。</a:t>
          </a:r>
        </a:p>
        <a:p>
          <a:r>
            <a:rPr kumimoji="1" lang="ja-JP" altLang="en-US" sz="1300">
              <a:latin typeface="ＭＳ ゴシック" panose="020B0609070205080204" pitchFamily="49" charset="-128"/>
              <a:ea typeface="ＭＳ ゴシック" panose="020B0609070205080204" pitchFamily="49" charset="-128"/>
            </a:rPr>
            <a:t>　平成</a:t>
          </a:r>
          <a:r>
            <a:rPr kumimoji="1" lang="en-US" altLang="ja-JP" sz="1300">
              <a:latin typeface="ＭＳ ゴシック" panose="020B0609070205080204" pitchFamily="49" charset="-128"/>
              <a:ea typeface="ＭＳ ゴシック" panose="020B0609070205080204" pitchFamily="49" charset="-128"/>
            </a:rPr>
            <a:t>29</a:t>
          </a:r>
          <a:r>
            <a:rPr kumimoji="1" lang="ja-JP" altLang="en-US" sz="1300">
              <a:latin typeface="ＭＳ ゴシック" panose="020B0609070205080204" pitchFamily="49" charset="-128"/>
              <a:ea typeface="ＭＳ ゴシック" panose="020B0609070205080204" pitchFamily="49" charset="-128"/>
            </a:rPr>
            <a:t>年度開始の工業団地整備事業による企業誘致活動や移住・定住化促進事業等を推進し、新たな自主財源の創出並びに徴収強化による税収の確保に努め、財政基盤の強化を図る。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142119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92157"/>
          <a:ext cx="0" cy="14937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114196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142119</xdr:rowOff>
    </xdr:from>
    <xdr:to>
      <xdr:col>24</xdr:col>
      <xdr:colOff>12700</xdr:colOff>
      <xdr:row>44</xdr:row>
      <xdr:rowOff>142119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152702</xdr:rowOff>
    </xdr:from>
    <xdr:to>
      <xdr:col>23</xdr:col>
      <xdr:colOff>133350</xdr:colOff>
      <xdr:row>43</xdr:row>
      <xdr:rowOff>164193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7525052"/>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37996</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38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164193</xdr:rowOff>
    </xdr:from>
    <xdr:to>
      <xdr:col>19</xdr:col>
      <xdr:colOff>133350</xdr:colOff>
      <xdr:row>43</xdr:row>
      <xdr:rowOff>164193</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36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21469</xdr:rowOff>
    </xdr:from>
    <xdr:to>
      <xdr:col>19</xdr:col>
      <xdr:colOff>184150</xdr:colOff>
      <xdr:row>43</xdr:row>
      <xdr:rowOff>123069</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133246</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62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141212</xdr:rowOff>
    </xdr:from>
    <xdr:to>
      <xdr:col>15</xdr:col>
      <xdr:colOff>82550</xdr:colOff>
      <xdr:row>43</xdr:row>
      <xdr:rowOff>164193</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13562"/>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32959</xdr:rowOff>
    </xdr:from>
    <xdr:to>
      <xdr:col>15</xdr:col>
      <xdr:colOff>133350</xdr:colOff>
      <xdr:row>43</xdr:row>
      <xdr:rowOff>134559</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144736</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74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129722</xdr:rowOff>
    </xdr:from>
    <xdr:to>
      <xdr:col>11</xdr:col>
      <xdr:colOff>31750</xdr:colOff>
      <xdr:row>43</xdr:row>
      <xdr:rowOff>141212</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0207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21469</xdr:rowOff>
    </xdr:from>
    <xdr:to>
      <xdr:col>11</xdr:col>
      <xdr:colOff>82550</xdr:colOff>
      <xdr:row>43</xdr:row>
      <xdr:rowOff>123069</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133246</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6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110265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101902</xdr:rowOff>
    </xdr:from>
    <xdr:to>
      <xdr:col>23</xdr:col>
      <xdr:colOff>184150</xdr:colOff>
      <xdr:row>44</xdr:row>
      <xdr:rowOff>32052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73979</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4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113393</xdr:rowOff>
    </xdr:from>
    <xdr:to>
      <xdr:col>19</xdr:col>
      <xdr:colOff>184150</xdr:colOff>
      <xdr:row>44</xdr:row>
      <xdr:rowOff>43543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28320</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57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113393</xdr:rowOff>
    </xdr:from>
    <xdr:to>
      <xdr:col>15</xdr:col>
      <xdr:colOff>133350</xdr:colOff>
      <xdr:row>44</xdr:row>
      <xdr:rowOff>43543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28320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90412</xdr:rowOff>
    </xdr:from>
    <xdr:to>
      <xdr:col>11</xdr:col>
      <xdr:colOff>82550</xdr:colOff>
      <xdr:row>44</xdr:row>
      <xdr:rowOff>20562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5339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5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78922</xdr:rowOff>
    </xdr:from>
    <xdr:to>
      <xdr:col>7</xdr:col>
      <xdr:colOff>31750</xdr:colOff>
      <xdr:row>44</xdr:row>
      <xdr:rowOff>9072</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165299</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前年度から</a:t>
          </a:r>
          <a:r>
            <a:rPr kumimoji="1" lang="en-US" altLang="ja-JP" sz="1300">
              <a:latin typeface="ＭＳ ゴシック" panose="020B0609070205080204" pitchFamily="49" charset="-128"/>
              <a:ea typeface="ＭＳ ゴシック" panose="020B0609070205080204" pitchFamily="49" charset="-128"/>
            </a:rPr>
            <a:t>0.6</a:t>
          </a:r>
          <a:r>
            <a:rPr kumimoji="1" lang="ja-JP" altLang="en-US" sz="1300">
              <a:latin typeface="ＭＳ ゴシック" panose="020B0609070205080204" pitchFamily="49" charset="-128"/>
              <a:ea typeface="ＭＳ ゴシック" panose="020B0609070205080204" pitchFamily="49" charset="-128"/>
            </a:rPr>
            <a:t>ポイント減の</a:t>
          </a:r>
          <a:r>
            <a:rPr kumimoji="1" lang="en-US" altLang="ja-JP" sz="1300">
              <a:latin typeface="ＭＳ ゴシック" panose="020B0609070205080204" pitchFamily="49" charset="-128"/>
              <a:ea typeface="ＭＳ ゴシック" panose="020B0609070205080204" pitchFamily="49" charset="-128"/>
            </a:rPr>
            <a:t>84.3%</a:t>
          </a:r>
          <a:r>
            <a:rPr kumimoji="1" lang="ja-JP" altLang="en-US" sz="1300">
              <a:latin typeface="ＭＳ ゴシック" panose="020B0609070205080204" pitchFamily="49" charset="-128"/>
              <a:ea typeface="ＭＳ ゴシック" panose="020B0609070205080204" pitchFamily="49" charset="-128"/>
            </a:rPr>
            <a:t>となり、全国平均（</a:t>
          </a:r>
          <a:r>
            <a:rPr kumimoji="1" lang="en-US" altLang="ja-JP" sz="1300">
              <a:latin typeface="ＭＳ ゴシック" panose="020B0609070205080204" pitchFamily="49" charset="-128"/>
              <a:ea typeface="ＭＳ ゴシック" panose="020B0609070205080204" pitchFamily="49" charset="-128"/>
            </a:rPr>
            <a:t>93.8%</a:t>
          </a:r>
          <a:r>
            <a:rPr kumimoji="1" lang="ja-JP" altLang="en-US" sz="1300">
              <a:latin typeface="ＭＳ ゴシック" panose="020B0609070205080204" pitchFamily="49" charset="-128"/>
              <a:ea typeface="ＭＳ ゴシック" panose="020B0609070205080204" pitchFamily="49" charset="-128"/>
            </a:rPr>
            <a:t>）、宮城県平均（</a:t>
          </a:r>
          <a:r>
            <a:rPr kumimoji="1" lang="en-US" altLang="ja-JP" sz="1300">
              <a:latin typeface="ＭＳ ゴシック" panose="020B0609070205080204" pitchFamily="49" charset="-128"/>
              <a:ea typeface="ＭＳ ゴシック" panose="020B0609070205080204" pitchFamily="49" charset="-128"/>
            </a:rPr>
            <a:t>97.9%</a:t>
          </a:r>
          <a:r>
            <a:rPr kumimoji="1" lang="ja-JP" altLang="en-US" sz="1300">
              <a:latin typeface="ＭＳ ゴシック" panose="020B0609070205080204" pitchFamily="49" charset="-128"/>
              <a:ea typeface="ＭＳ ゴシック" panose="020B0609070205080204" pitchFamily="49" charset="-128"/>
            </a:rPr>
            <a:t>）、類似団体平均（</a:t>
          </a:r>
          <a:r>
            <a:rPr kumimoji="1" lang="en-US" altLang="ja-JP" sz="1300">
              <a:latin typeface="ＭＳ ゴシック" panose="020B0609070205080204" pitchFamily="49" charset="-128"/>
              <a:ea typeface="ＭＳ ゴシック" panose="020B0609070205080204" pitchFamily="49" charset="-128"/>
            </a:rPr>
            <a:t>88.0%</a:t>
          </a:r>
          <a:r>
            <a:rPr kumimoji="1" lang="ja-JP" altLang="en-US" sz="1300">
              <a:latin typeface="ＭＳ ゴシック" panose="020B0609070205080204" pitchFamily="49" charset="-128"/>
              <a:ea typeface="ＭＳ ゴシック" panose="020B0609070205080204" pitchFamily="49" charset="-128"/>
            </a:rPr>
            <a:t>）と比較するといずれも下回っている。</a:t>
          </a:r>
        </a:p>
        <a:p>
          <a:r>
            <a:rPr kumimoji="1" lang="ja-JP" altLang="en-US" sz="1300">
              <a:latin typeface="ＭＳ ゴシック" panose="020B0609070205080204" pitchFamily="49" charset="-128"/>
              <a:ea typeface="ＭＳ ゴシック" panose="020B0609070205080204" pitchFamily="49" charset="-128"/>
            </a:rPr>
            <a:t>　主な減少要因としては、人件費（</a:t>
          </a:r>
          <a:r>
            <a:rPr kumimoji="1" lang="en-US" altLang="ja-JP" sz="1300">
              <a:latin typeface="ＭＳ ゴシック" panose="020B0609070205080204" pitchFamily="49" charset="-128"/>
              <a:ea typeface="ＭＳ ゴシック" panose="020B0609070205080204" pitchFamily="49" charset="-128"/>
            </a:rPr>
            <a:t>112,832</a:t>
          </a:r>
          <a:r>
            <a:rPr kumimoji="1" lang="ja-JP" altLang="en-US" sz="1300">
              <a:latin typeface="ＭＳ ゴシック" panose="020B0609070205080204" pitchFamily="49" charset="-128"/>
              <a:ea typeface="ＭＳ ゴシック" panose="020B0609070205080204" pitchFamily="49" charset="-128"/>
            </a:rPr>
            <a:t>千円減）が挙げられる。</a:t>
          </a:r>
        </a:p>
        <a:p>
          <a:r>
            <a:rPr kumimoji="1" lang="ja-JP" altLang="en-US" sz="1300">
              <a:latin typeface="ＭＳ ゴシック" panose="020B0609070205080204" pitchFamily="49" charset="-128"/>
              <a:ea typeface="ＭＳ ゴシック" panose="020B0609070205080204" pitchFamily="49" charset="-128"/>
            </a:rPr>
            <a:t>　今後は、社会保障関係経費といった義務的経費の増加が見込まれるため、引き続き事業の見直し及び精査を行うことで経常経費を削減し、経常収支比率の上昇を抑え、財政の硬直化を未然に防ぐ財政運営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7831</xdr:rowOff>
    </xdr:from>
    <xdr:to>
      <xdr:col>23</xdr:col>
      <xdr:colOff>133350</xdr:colOff>
      <xdr:row>66</xdr:row>
      <xdr:rowOff>30269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123381"/>
          <a:ext cx="0" cy="12225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2346</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31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30269</xdr:rowOff>
    </xdr:from>
    <xdr:to>
      <xdr:col>24</xdr:col>
      <xdr:colOff>12700</xdr:colOff>
      <xdr:row>66</xdr:row>
      <xdr:rowOff>30269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4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94208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86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7831</xdr:rowOff>
    </xdr:from>
    <xdr:to>
      <xdr:col>24</xdr:col>
      <xdr:colOff>12700</xdr:colOff>
      <xdr:row>59</xdr:row>
      <xdr:rowOff>7831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123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20849</xdr:rowOff>
    </xdr:from>
    <xdr:to>
      <xdr:col>23</xdr:col>
      <xdr:colOff>133350</xdr:colOff>
      <xdr:row>61</xdr:row>
      <xdr:rowOff>32914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4114800" y="10479299"/>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16527</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474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24871</xdr:rowOff>
    </xdr:from>
    <xdr:to>
      <xdr:col>19</xdr:col>
      <xdr:colOff>133350</xdr:colOff>
      <xdr:row>61</xdr:row>
      <xdr:rowOff>32914</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483321"/>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30374</xdr:rowOff>
    </xdr:from>
    <xdr:to>
      <xdr:col>19</xdr:col>
      <xdr:colOff>184150</xdr:colOff>
      <xdr:row>61</xdr:row>
      <xdr:rowOff>131974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116751</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575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4763</xdr:rowOff>
    </xdr:from>
    <xdr:to>
      <xdr:col>15</xdr:col>
      <xdr:colOff>82550</xdr:colOff>
      <xdr:row>61</xdr:row>
      <xdr:rowOff>24871</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0463213"/>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6244</xdr:rowOff>
    </xdr:from>
    <xdr:to>
      <xdr:col>15</xdr:col>
      <xdr:colOff>133350</xdr:colOff>
      <xdr:row>61</xdr:row>
      <xdr:rowOff>107844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46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92621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551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4763</xdr:rowOff>
    </xdr:from>
    <xdr:to>
      <xdr:col>11</xdr:col>
      <xdr:colOff>31750</xdr:colOff>
      <xdr:row>61</xdr:row>
      <xdr:rowOff>34925</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0463213"/>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105304</xdr:rowOff>
    </xdr:from>
    <xdr:to>
      <xdr:col>11</xdr:col>
      <xdr:colOff>82550</xdr:colOff>
      <xdr:row>61</xdr:row>
      <xdr:rowOff>35454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39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45631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16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30374</xdr:rowOff>
    </xdr:from>
    <xdr:to>
      <xdr:col>7</xdr:col>
      <xdr:colOff>31750</xdr:colOff>
      <xdr:row>61</xdr:row>
      <xdr:rowOff>131974</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116751</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57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141499</xdr:rowOff>
    </xdr:from>
    <xdr:to>
      <xdr:col>23</xdr:col>
      <xdr:colOff>184150</xdr:colOff>
      <xdr:row>61</xdr:row>
      <xdr:rowOff>71649</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428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158026</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273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153564</xdr:rowOff>
    </xdr:from>
    <xdr:to>
      <xdr:col>19</xdr:col>
      <xdr:colOff>184150</xdr:colOff>
      <xdr:row>61</xdr:row>
      <xdr:rowOff>83714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44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93891</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209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145521</xdr:rowOff>
    </xdr:from>
    <xdr:to>
      <xdr:col>15</xdr:col>
      <xdr:colOff>133350</xdr:colOff>
      <xdr:row>61</xdr:row>
      <xdr:rowOff>75671</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43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85848</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201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125413</xdr:rowOff>
    </xdr:from>
    <xdr:to>
      <xdr:col>11</xdr:col>
      <xdr:colOff>82550</xdr:colOff>
      <xdr:row>61</xdr:row>
      <xdr:rowOff>55563</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41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40340</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49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155575</xdr:rowOff>
    </xdr:from>
    <xdr:to>
      <xdr:col>7</xdr:col>
      <xdr:colOff>31750</xdr:colOff>
      <xdr:row>61</xdr:row>
      <xdr:rowOff>85725</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44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95902</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21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[283,164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前年度から</a:t>
          </a:r>
          <a:r>
            <a:rPr kumimoji="1" lang="en-US" altLang="ja-JP" sz="1300">
              <a:latin typeface="ＭＳ ゴシック" panose="020B0609070205080204" pitchFamily="49" charset="-128"/>
              <a:ea typeface="ＭＳ ゴシック" panose="020B0609070205080204" pitchFamily="49" charset="-128"/>
            </a:rPr>
            <a:t>21,454</a:t>
          </a:r>
          <a:r>
            <a:rPr kumimoji="1" lang="ja-JP" altLang="en-US" sz="1300">
              <a:latin typeface="ＭＳ ゴシック" panose="020B0609070205080204" pitchFamily="49" charset="-128"/>
              <a:ea typeface="ＭＳ ゴシック" panose="020B0609070205080204" pitchFamily="49" charset="-128"/>
            </a:rPr>
            <a:t>円減の</a:t>
          </a:r>
          <a:r>
            <a:rPr kumimoji="1" lang="en-US" altLang="ja-JP" sz="1300">
              <a:latin typeface="ＭＳ ゴシック" panose="020B0609070205080204" pitchFamily="49" charset="-128"/>
              <a:ea typeface="ＭＳ ゴシック" panose="020B0609070205080204" pitchFamily="49" charset="-128"/>
            </a:rPr>
            <a:t>283,164</a:t>
          </a:r>
          <a:r>
            <a:rPr kumimoji="1" lang="ja-JP" altLang="en-US" sz="1300">
              <a:latin typeface="ＭＳ ゴシック" panose="020B0609070205080204" pitchFamily="49" charset="-128"/>
              <a:ea typeface="ＭＳ ゴシック" panose="020B0609070205080204" pitchFamily="49" charset="-128"/>
            </a:rPr>
            <a:t>円となり、全国平均（</a:t>
          </a:r>
          <a:r>
            <a:rPr kumimoji="1" lang="en-US" altLang="ja-JP" sz="1300">
              <a:latin typeface="ＭＳ ゴシック" panose="020B0609070205080204" pitchFamily="49" charset="-128"/>
              <a:ea typeface="ＭＳ ゴシック" panose="020B0609070205080204" pitchFamily="49" charset="-128"/>
            </a:rPr>
            <a:t>169,281</a:t>
          </a:r>
          <a:r>
            <a:rPr kumimoji="1" lang="ja-JP" altLang="en-US" sz="1300">
              <a:latin typeface="ＭＳ ゴシック" panose="020B0609070205080204" pitchFamily="49" charset="-128"/>
              <a:ea typeface="ＭＳ ゴシック" panose="020B0609070205080204" pitchFamily="49" charset="-128"/>
            </a:rPr>
            <a:t>円）、宮城県平均（</a:t>
          </a:r>
          <a:r>
            <a:rPr kumimoji="1" lang="en-US" altLang="ja-JP" sz="1300">
              <a:latin typeface="ＭＳ ゴシック" panose="020B0609070205080204" pitchFamily="49" charset="-128"/>
              <a:ea typeface="ＭＳ ゴシック" panose="020B0609070205080204" pitchFamily="49" charset="-128"/>
            </a:rPr>
            <a:t>194,112</a:t>
          </a:r>
          <a:r>
            <a:rPr kumimoji="1" lang="ja-JP" altLang="en-US" sz="1300">
              <a:latin typeface="ＭＳ ゴシック" panose="020B0609070205080204" pitchFamily="49" charset="-128"/>
              <a:ea typeface="ＭＳ ゴシック" panose="020B0609070205080204" pitchFamily="49" charset="-128"/>
            </a:rPr>
            <a:t>円）と比較すると大きく上回っているが、類似団体平均（</a:t>
          </a:r>
          <a:r>
            <a:rPr kumimoji="1" lang="en-US" altLang="ja-JP" sz="1300">
              <a:latin typeface="ＭＳ ゴシック" panose="020B0609070205080204" pitchFamily="49" charset="-128"/>
              <a:ea typeface="ＭＳ ゴシック" panose="020B0609070205080204" pitchFamily="49" charset="-128"/>
            </a:rPr>
            <a:t>332,031</a:t>
          </a:r>
          <a:r>
            <a:rPr kumimoji="1" lang="ja-JP" altLang="en-US" sz="1300">
              <a:latin typeface="ＭＳ ゴシック" panose="020B0609070205080204" pitchFamily="49" charset="-128"/>
              <a:ea typeface="ＭＳ ゴシック" panose="020B0609070205080204" pitchFamily="49" charset="-128"/>
            </a:rPr>
            <a:t>円）と比較すると下回っている。</a:t>
          </a:r>
        </a:p>
        <a:p>
          <a:r>
            <a:rPr kumimoji="1" lang="ja-JP" altLang="en-US" sz="1300">
              <a:latin typeface="ＭＳ ゴシック" panose="020B0609070205080204" pitchFamily="49" charset="-128"/>
              <a:ea typeface="ＭＳ ゴシック" panose="020B0609070205080204" pitchFamily="49" charset="-128"/>
            </a:rPr>
            <a:t>　減少要因として、人件費（</a:t>
          </a:r>
          <a:r>
            <a:rPr kumimoji="1" lang="en-US" altLang="ja-JP" sz="1300">
              <a:latin typeface="ＭＳ ゴシック" panose="020B0609070205080204" pitchFamily="49" charset="-128"/>
              <a:ea typeface="ＭＳ ゴシック" panose="020B0609070205080204" pitchFamily="49" charset="-128"/>
            </a:rPr>
            <a:t>136,803</a:t>
          </a:r>
          <a:r>
            <a:rPr kumimoji="1" lang="ja-JP" altLang="en-US" sz="1300">
              <a:latin typeface="ＭＳ ゴシック" panose="020B0609070205080204" pitchFamily="49" charset="-128"/>
              <a:ea typeface="ＭＳ ゴシック" panose="020B0609070205080204" pitchFamily="49" charset="-128"/>
            </a:rPr>
            <a:t>千円減）、一時保管牧草農地還元委託料（</a:t>
          </a:r>
          <a:r>
            <a:rPr kumimoji="1" lang="en-US" altLang="ja-JP" sz="1300">
              <a:latin typeface="ＭＳ ゴシック" panose="020B0609070205080204" pitchFamily="49" charset="-128"/>
              <a:ea typeface="ＭＳ ゴシック" panose="020B0609070205080204" pitchFamily="49" charset="-128"/>
            </a:rPr>
            <a:t>21,352</a:t>
          </a:r>
          <a:r>
            <a:rPr kumimoji="1" lang="ja-JP" altLang="en-US" sz="1300">
              <a:latin typeface="ＭＳ ゴシック" panose="020B0609070205080204" pitchFamily="49" charset="-128"/>
              <a:ea typeface="ＭＳ ゴシック" panose="020B0609070205080204" pitchFamily="49" charset="-128"/>
            </a:rPr>
            <a:t>千円減）、幼稚園費（</a:t>
          </a:r>
          <a:r>
            <a:rPr kumimoji="1" lang="en-US" altLang="ja-JP" sz="1300">
              <a:latin typeface="ＭＳ ゴシック" panose="020B0609070205080204" pitchFamily="49" charset="-128"/>
              <a:ea typeface="ＭＳ ゴシック" panose="020B0609070205080204" pitchFamily="49" charset="-128"/>
            </a:rPr>
            <a:t>20,535</a:t>
          </a:r>
          <a:r>
            <a:rPr kumimoji="1" lang="ja-JP" altLang="en-US" sz="1300">
              <a:latin typeface="ＭＳ ゴシック" panose="020B0609070205080204" pitchFamily="49" charset="-128"/>
              <a:ea typeface="ＭＳ ゴシック" panose="020B0609070205080204" pitchFamily="49" charset="-128"/>
            </a:rPr>
            <a:t>千円皆減）等の物件費の減少が挙げられる。</a:t>
          </a:r>
        </a:p>
        <a:p>
          <a:r>
            <a:rPr kumimoji="1" lang="ja-JP" altLang="en-US" sz="1300">
              <a:latin typeface="ＭＳ ゴシック" panose="020B0609070205080204" pitchFamily="49" charset="-128"/>
              <a:ea typeface="ＭＳ ゴシック" panose="020B0609070205080204" pitchFamily="49" charset="-128"/>
            </a:rPr>
            <a:t>　今後も経常経費の削減等の行財政改革等を進め、類似団体平均を下回る水準となるよう努める。</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54832</xdr:rowOff>
    </xdr:from>
    <xdr:to>
      <xdr:col>23</xdr:col>
      <xdr:colOff>133350</xdr:colOff>
      <xdr:row>90</xdr:row>
      <xdr:rowOff>43221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82"/>
          <a:ext cx="0" cy="1531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15298</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44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43221</xdr:rowOff>
    </xdr:from>
    <xdr:to>
      <xdr:col>24</xdr:col>
      <xdr:colOff>12700</xdr:colOff>
      <xdr:row>90</xdr:row>
      <xdr:rowOff>43221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73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141209</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54832</xdr:rowOff>
    </xdr:from>
    <xdr:to>
      <xdr:col>24</xdr:col>
      <xdr:colOff>12700</xdr:colOff>
      <xdr:row>81</xdr:row>
      <xdr:rowOff>54832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140974</xdr:rowOff>
    </xdr:from>
    <xdr:to>
      <xdr:col>23</xdr:col>
      <xdr:colOff>133350</xdr:colOff>
      <xdr:row>81</xdr:row>
      <xdr:rowOff>158231</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028424"/>
          <a:ext cx="838200" cy="17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125752</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0132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129480</xdr:rowOff>
    </xdr:from>
    <xdr:to>
      <xdr:col>23</xdr:col>
      <xdr:colOff>184150</xdr:colOff>
      <xdr:row>82</xdr:row>
      <xdr:rowOff>59630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149906</xdr:rowOff>
    </xdr:from>
    <xdr:to>
      <xdr:col>19</xdr:col>
      <xdr:colOff>133350</xdr:colOff>
      <xdr:row>81</xdr:row>
      <xdr:rowOff>158231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037356"/>
          <a:ext cx="889000" cy="8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106231</xdr:rowOff>
    </xdr:from>
    <xdr:to>
      <xdr:col>19</xdr:col>
      <xdr:colOff>184150</xdr:colOff>
      <xdr:row>82</xdr:row>
      <xdr:rowOff>36381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46558</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762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146726</xdr:rowOff>
    </xdr:from>
    <xdr:to>
      <xdr:col>15</xdr:col>
      <xdr:colOff>82550</xdr:colOff>
      <xdr:row>81</xdr:row>
      <xdr:rowOff>149906</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034176"/>
          <a:ext cx="889000" cy="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98913</xdr:rowOff>
    </xdr:from>
    <xdr:to>
      <xdr:col>15</xdr:col>
      <xdr:colOff>133350</xdr:colOff>
      <xdr:row>82</xdr:row>
      <xdr:rowOff>29063</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8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39240</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755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138384</xdr:rowOff>
    </xdr:from>
    <xdr:to>
      <xdr:col>11</xdr:col>
      <xdr:colOff>31750</xdr:colOff>
      <xdr:row>81</xdr:row>
      <xdr:rowOff>146726</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25834"/>
          <a:ext cx="889000" cy="8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85297</xdr:rowOff>
    </xdr:from>
    <xdr:to>
      <xdr:col>11</xdr:col>
      <xdr:colOff>82550</xdr:colOff>
      <xdr:row>82</xdr:row>
      <xdr:rowOff>15447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7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25624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741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65103</xdr:rowOff>
    </xdr:from>
    <xdr:to>
      <xdr:col>7</xdr:col>
      <xdr:colOff>31750</xdr:colOff>
      <xdr:row>81</xdr:row>
      <xdr:rowOff>166703</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5430</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721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90174</xdr:rowOff>
    </xdr:from>
    <xdr:to>
      <xdr:col>23</xdr:col>
      <xdr:colOff>184150</xdr:colOff>
      <xdr:row>82</xdr:row>
      <xdr:rowOff>20324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77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11451</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9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107431</xdr:rowOff>
    </xdr:from>
    <xdr:to>
      <xdr:col>19</xdr:col>
      <xdr:colOff>184150</xdr:colOff>
      <xdr:row>82</xdr:row>
      <xdr:rowOff>37581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94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22358</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0812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99106</xdr:rowOff>
    </xdr:from>
    <xdr:to>
      <xdr:col>15</xdr:col>
      <xdr:colOff>133350</xdr:colOff>
      <xdr:row>82</xdr:row>
      <xdr:rowOff>29256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8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14033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072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95926</xdr:rowOff>
    </xdr:from>
    <xdr:to>
      <xdr:col>11</xdr:col>
      <xdr:colOff>82550</xdr:colOff>
      <xdr:row>82</xdr:row>
      <xdr:rowOff>26076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83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10853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069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87584</xdr:rowOff>
    </xdr:from>
    <xdr:to>
      <xdr:col>7</xdr:col>
      <xdr:colOff>31750</xdr:colOff>
      <xdr:row>82</xdr:row>
      <xdr:rowOff>17734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7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2511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06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前年度から</a:t>
          </a:r>
          <a:r>
            <a:rPr kumimoji="1" lang="en-US" altLang="ja-JP" sz="1300">
              <a:latin typeface="ＭＳ ゴシック" panose="020B0609070205080204" pitchFamily="49" charset="-128"/>
              <a:ea typeface="ＭＳ ゴシック" panose="020B0609070205080204" pitchFamily="49" charset="-128"/>
            </a:rPr>
            <a:t>0.4</a:t>
          </a:r>
          <a:r>
            <a:rPr kumimoji="1" lang="ja-JP" altLang="en-US" sz="1300">
              <a:latin typeface="ＭＳ ゴシック" panose="020B0609070205080204" pitchFamily="49" charset="-128"/>
              <a:ea typeface="ＭＳ ゴシック" panose="020B0609070205080204" pitchFamily="49" charset="-128"/>
            </a:rPr>
            <a:t>減の</a:t>
          </a:r>
          <a:r>
            <a:rPr kumimoji="1" lang="en-US" altLang="ja-JP" sz="1300">
              <a:latin typeface="ＭＳ ゴシック" panose="020B0609070205080204" pitchFamily="49" charset="-128"/>
              <a:ea typeface="ＭＳ ゴシック" panose="020B0609070205080204" pitchFamily="49" charset="-128"/>
            </a:rPr>
            <a:t>96.0</a:t>
          </a:r>
          <a:r>
            <a:rPr kumimoji="1" lang="ja-JP" altLang="en-US" sz="1300">
              <a:latin typeface="ＭＳ ゴシック" panose="020B0609070205080204" pitchFamily="49" charset="-128"/>
              <a:ea typeface="ＭＳ ゴシック" panose="020B0609070205080204" pitchFamily="49" charset="-128"/>
            </a:rPr>
            <a:t>となった。全国市平均（</a:t>
          </a:r>
          <a:r>
            <a:rPr kumimoji="1" lang="en-US" altLang="ja-JP" sz="1300">
              <a:latin typeface="ＭＳ ゴシック" panose="020B0609070205080204" pitchFamily="49" charset="-128"/>
              <a:ea typeface="ＭＳ ゴシック" panose="020B0609070205080204" pitchFamily="49" charset="-128"/>
            </a:rPr>
            <a:t>98.6</a:t>
          </a:r>
          <a:r>
            <a:rPr kumimoji="1" lang="ja-JP" altLang="en-US" sz="1300">
              <a:latin typeface="ＭＳ ゴシック" panose="020B0609070205080204" pitchFamily="49" charset="-128"/>
              <a:ea typeface="ＭＳ ゴシック" panose="020B0609070205080204" pitchFamily="49" charset="-128"/>
            </a:rPr>
            <a:t>）、全国町村平均（</a:t>
          </a:r>
          <a:r>
            <a:rPr kumimoji="1" lang="en-US" altLang="ja-JP" sz="1300">
              <a:latin typeface="ＭＳ ゴシック" panose="020B0609070205080204" pitchFamily="49" charset="-128"/>
              <a:ea typeface="ＭＳ ゴシック" panose="020B0609070205080204" pitchFamily="49" charset="-128"/>
            </a:rPr>
            <a:t>96.4</a:t>
          </a:r>
          <a:r>
            <a:rPr kumimoji="1" lang="ja-JP" altLang="en-US" sz="1300">
              <a:latin typeface="ＭＳ ゴシック" panose="020B0609070205080204" pitchFamily="49" charset="-128"/>
              <a:ea typeface="ＭＳ ゴシック" panose="020B0609070205080204" pitchFamily="49" charset="-128"/>
            </a:rPr>
            <a:t>）と比較すると下回っているが、類似団体平均（</a:t>
          </a:r>
          <a:r>
            <a:rPr kumimoji="1" lang="en-US" altLang="ja-JP" sz="1300">
              <a:latin typeface="ＭＳ ゴシック" panose="020B0609070205080204" pitchFamily="49" charset="-128"/>
              <a:ea typeface="ＭＳ ゴシック" panose="020B0609070205080204" pitchFamily="49" charset="-128"/>
            </a:rPr>
            <a:t>96.0</a:t>
          </a:r>
          <a:r>
            <a:rPr kumimoji="1" lang="ja-JP" altLang="en-US" sz="1300">
              <a:latin typeface="ＭＳ ゴシック" panose="020B0609070205080204" pitchFamily="49" charset="-128"/>
              <a:ea typeface="ＭＳ ゴシック" panose="020B0609070205080204" pitchFamily="49" charset="-128"/>
            </a:rPr>
            <a:t>）と比較すると同程度の水準となっている。</a:t>
          </a:r>
        </a:p>
        <a:p>
          <a:r>
            <a:rPr kumimoji="1" lang="ja-JP" altLang="en-US" sz="1300">
              <a:latin typeface="ＭＳ ゴシック" panose="020B0609070205080204" pitchFamily="49" charset="-128"/>
              <a:ea typeface="ＭＳ ゴシック" panose="020B0609070205080204" pitchFamily="49" charset="-128"/>
            </a:rPr>
            <a:t>　今後も人事院勧告に基づいた運用に努め、適切な給与水準を保つことを目標とする。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71261</xdr:rowOff>
    </xdr:from>
    <xdr:to>
      <xdr:col>81</xdr:col>
      <xdr:colOff>44450</xdr:colOff>
      <xdr:row>89</xdr:row>
      <xdr:rowOff>16228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87261"/>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159755</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4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16228</xdr:rowOff>
    </xdr:from>
    <xdr:to>
      <xdr:col>81</xdr:col>
      <xdr:colOff>133350</xdr:colOff>
      <xdr:row>89</xdr:row>
      <xdr:rowOff>16228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7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157638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3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71261</xdr:rowOff>
    </xdr:from>
    <xdr:to>
      <xdr:col>81</xdr:col>
      <xdr:colOff>133350</xdr:colOff>
      <xdr:row>80</xdr:row>
      <xdr:rowOff>71261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31750</xdr:rowOff>
    </xdr:from>
    <xdr:to>
      <xdr:col>81</xdr:col>
      <xdr:colOff>44450</xdr:colOff>
      <xdr:row>85</xdr:row>
      <xdr:rowOff>85372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605000"/>
          <a:ext cx="8382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31750</xdr:rowOff>
    </xdr:from>
    <xdr:to>
      <xdr:col>77</xdr:col>
      <xdr:colOff>44450</xdr:colOff>
      <xdr:row>85</xdr:row>
      <xdr:rowOff>85372</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605000"/>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119538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34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31750</xdr:rowOff>
    </xdr:from>
    <xdr:to>
      <xdr:col>72</xdr:col>
      <xdr:colOff>203200</xdr:colOff>
      <xdr:row>85</xdr:row>
      <xdr:rowOff>31750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60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7761</xdr:rowOff>
    </xdr:from>
    <xdr:to>
      <xdr:col>73</xdr:col>
      <xdr:colOff>44450</xdr:colOff>
      <xdr:row>85</xdr:row>
      <xdr:rowOff>109361</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94138</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66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136172</xdr:rowOff>
    </xdr:from>
    <xdr:to>
      <xdr:col>68</xdr:col>
      <xdr:colOff>152400</xdr:colOff>
      <xdr:row>85</xdr:row>
      <xdr:rowOff>31750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537972"/>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165805</xdr:rowOff>
    </xdr:from>
    <xdr:to>
      <xdr:col>68</xdr:col>
      <xdr:colOff>203200</xdr:colOff>
      <xdr:row>85</xdr:row>
      <xdr:rowOff>95955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80732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65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138995</xdr:rowOff>
    </xdr:from>
    <xdr:to>
      <xdr:col>64</xdr:col>
      <xdr:colOff>152400</xdr:colOff>
      <xdr:row>85</xdr:row>
      <xdr:rowOff>69145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53922</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6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124477</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5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34572</xdr:rowOff>
    </xdr:from>
    <xdr:to>
      <xdr:col>77</xdr:col>
      <xdr:colOff>95250</xdr:colOff>
      <xdr:row>85</xdr:row>
      <xdr:rowOff>136172</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6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120949</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694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152400</xdr:rowOff>
    </xdr:from>
    <xdr:to>
      <xdr:col>73</xdr:col>
      <xdr:colOff>44450</xdr:colOff>
      <xdr:row>85</xdr:row>
      <xdr:rowOff>82550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152400</xdr:rowOff>
    </xdr:from>
    <xdr:to>
      <xdr:col>68</xdr:col>
      <xdr:colOff>203200</xdr:colOff>
      <xdr:row>85</xdr:row>
      <xdr:rowOff>82550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85372</xdr:rowOff>
    </xdr:from>
    <xdr:to>
      <xdr:col>64</xdr:col>
      <xdr:colOff>152400</xdr:colOff>
      <xdr:row>85</xdr:row>
      <xdr:rowOff>15522</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48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25699</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25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前年度から</a:t>
          </a:r>
          <a:r>
            <a:rPr kumimoji="1" lang="en-US" altLang="ja-JP" sz="1300">
              <a:latin typeface="ＭＳ ゴシック" panose="020B0609070205080204" pitchFamily="49" charset="-128"/>
              <a:ea typeface="ＭＳ ゴシック" panose="020B0609070205080204" pitchFamily="49" charset="-128"/>
            </a:rPr>
            <a:t>0.92</a:t>
          </a:r>
          <a:r>
            <a:rPr kumimoji="1" lang="ja-JP" altLang="en-US" sz="1300">
              <a:latin typeface="ＭＳ ゴシック" panose="020B0609070205080204" pitchFamily="49" charset="-128"/>
              <a:ea typeface="ＭＳ ゴシック" panose="020B0609070205080204" pitchFamily="49" charset="-128"/>
            </a:rPr>
            <a:t>人減の</a:t>
          </a:r>
          <a:r>
            <a:rPr kumimoji="1" lang="en-US" altLang="ja-JP" sz="1300">
              <a:latin typeface="ＭＳ ゴシック" panose="020B0609070205080204" pitchFamily="49" charset="-128"/>
              <a:ea typeface="ＭＳ ゴシック" panose="020B0609070205080204" pitchFamily="49" charset="-128"/>
            </a:rPr>
            <a:t>13.76</a:t>
          </a:r>
          <a:r>
            <a:rPr kumimoji="1" lang="ja-JP" altLang="en-US" sz="1300">
              <a:latin typeface="ＭＳ ゴシック" panose="020B0609070205080204" pitchFamily="49" charset="-128"/>
              <a:ea typeface="ＭＳ ゴシック" panose="020B0609070205080204" pitchFamily="49" charset="-128"/>
            </a:rPr>
            <a:t>人となった。全国平均（</a:t>
          </a:r>
          <a:r>
            <a:rPr kumimoji="1" lang="en-US" altLang="ja-JP" sz="1300">
              <a:latin typeface="ＭＳ ゴシック" panose="020B0609070205080204" pitchFamily="49" charset="-128"/>
              <a:ea typeface="ＭＳ ゴシック" panose="020B0609070205080204" pitchFamily="49" charset="-128"/>
            </a:rPr>
            <a:t>8.41</a:t>
          </a:r>
          <a:r>
            <a:rPr kumimoji="1" lang="ja-JP" altLang="en-US" sz="1300">
              <a:latin typeface="ＭＳ ゴシック" panose="020B0609070205080204" pitchFamily="49" charset="-128"/>
              <a:ea typeface="ＭＳ ゴシック" panose="020B0609070205080204" pitchFamily="49" charset="-128"/>
            </a:rPr>
            <a:t>人）、宮城県平均（</a:t>
          </a:r>
          <a:r>
            <a:rPr kumimoji="1" lang="en-US" altLang="ja-JP" sz="1300">
              <a:latin typeface="ＭＳ ゴシック" panose="020B0609070205080204" pitchFamily="49" charset="-128"/>
              <a:ea typeface="ＭＳ ゴシック" panose="020B0609070205080204" pitchFamily="49" charset="-128"/>
            </a:rPr>
            <a:t>10.37</a:t>
          </a:r>
          <a:r>
            <a:rPr kumimoji="1" lang="ja-JP" altLang="en-US" sz="1300">
              <a:latin typeface="ＭＳ ゴシック" panose="020B0609070205080204" pitchFamily="49" charset="-128"/>
              <a:ea typeface="ＭＳ ゴシック" panose="020B0609070205080204" pitchFamily="49" charset="-128"/>
            </a:rPr>
            <a:t>人）と比較すると上回っているが、類似団体平均（</a:t>
          </a:r>
          <a:r>
            <a:rPr kumimoji="1" lang="en-US" altLang="ja-JP" sz="1300">
              <a:latin typeface="ＭＳ ゴシック" panose="020B0609070205080204" pitchFamily="49" charset="-128"/>
              <a:ea typeface="ＭＳ ゴシック" panose="020B0609070205080204" pitchFamily="49" charset="-128"/>
            </a:rPr>
            <a:t>14.28</a:t>
          </a:r>
          <a:r>
            <a:rPr kumimoji="1" lang="ja-JP" altLang="en-US" sz="1300">
              <a:latin typeface="ＭＳ ゴシック" panose="020B0609070205080204" pitchFamily="49" charset="-128"/>
              <a:ea typeface="ＭＳ ゴシック" panose="020B0609070205080204" pitchFamily="49" charset="-128"/>
            </a:rPr>
            <a:t>人）と比較すると下回っている。</a:t>
          </a:r>
        </a:p>
        <a:p>
          <a:r>
            <a:rPr kumimoji="1" lang="ja-JP" altLang="en-US" sz="1300">
              <a:latin typeface="ＭＳ ゴシック" panose="020B0609070205080204" pitchFamily="49" charset="-128"/>
              <a:ea typeface="ＭＳ ゴシック" panose="020B0609070205080204" pitchFamily="49" charset="-128"/>
            </a:rPr>
            <a:t>　要因としては、人口が年々減少していることに加え、定員管理人数が</a:t>
          </a:r>
          <a:r>
            <a:rPr kumimoji="1" lang="en-US" altLang="ja-JP" sz="1300">
              <a:latin typeface="ＭＳ ゴシック" panose="020B0609070205080204" pitchFamily="49" charset="-128"/>
              <a:ea typeface="ＭＳ ゴシック" panose="020B0609070205080204" pitchFamily="49" charset="-128"/>
            </a:rPr>
            <a:t>10</a:t>
          </a:r>
          <a:r>
            <a:rPr kumimoji="1" lang="ja-JP" altLang="en-US" sz="1300">
              <a:latin typeface="ＭＳ ゴシック" panose="020B0609070205080204" pitchFamily="49" charset="-128"/>
              <a:ea typeface="ＭＳ ゴシック" panose="020B0609070205080204" pitchFamily="49" charset="-128"/>
            </a:rPr>
            <a:t>人減（</a:t>
          </a:r>
          <a:r>
            <a:rPr kumimoji="1" lang="en-US" altLang="ja-JP" sz="1300">
              <a:latin typeface="ＭＳ ゴシック" panose="020B0609070205080204" pitchFamily="49" charset="-128"/>
              <a:ea typeface="ＭＳ ゴシック" panose="020B0609070205080204" pitchFamily="49" charset="-128"/>
            </a:rPr>
            <a:t>120</a:t>
          </a:r>
          <a:r>
            <a:rPr kumimoji="1" lang="ja-JP" altLang="en-US" sz="1300">
              <a:latin typeface="ＭＳ ゴシック" panose="020B0609070205080204" pitchFamily="49" charset="-128"/>
              <a:ea typeface="ＭＳ ゴシック" panose="020B0609070205080204" pitchFamily="49" charset="-128"/>
            </a:rPr>
            <a:t>人→</a:t>
          </a:r>
          <a:r>
            <a:rPr kumimoji="1" lang="en-US" altLang="ja-JP" sz="1300">
              <a:latin typeface="ＭＳ ゴシック" panose="020B0609070205080204" pitchFamily="49" charset="-128"/>
              <a:ea typeface="ＭＳ ゴシック" panose="020B0609070205080204" pitchFamily="49" charset="-128"/>
            </a:rPr>
            <a:t>110</a:t>
          </a:r>
          <a:r>
            <a:rPr kumimoji="1" lang="ja-JP" altLang="en-US" sz="1300">
              <a:latin typeface="ＭＳ ゴシック" panose="020B0609070205080204" pitchFamily="49" charset="-128"/>
              <a:ea typeface="ＭＳ ゴシック" panose="020B0609070205080204" pitchFamily="49" charset="-128"/>
            </a:rPr>
            <a:t>人）となったことが挙げられる。</a:t>
          </a:r>
        </a:p>
        <a:p>
          <a:r>
            <a:rPr kumimoji="1" lang="ja-JP" altLang="en-US" sz="1300">
              <a:latin typeface="ＭＳ ゴシック" panose="020B0609070205080204" pitchFamily="49" charset="-128"/>
              <a:ea typeface="ＭＳ ゴシック" panose="020B0609070205080204" pitchFamily="49" charset="-128"/>
            </a:rPr>
            <a:t>　人口</a:t>
          </a:r>
          <a:r>
            <a:rPr kumimoji="1" lang="en-US" altLang="ja-JP" sz="1300">
              <a:latin typeface="ＭＳ ゴシック" panose="020B0609070205080204" pitchFamily="49" charset="-128"/>
              <a:ea typeface="ＭＳ ゴシック" panose="020B0609070205080204" pitchFamily="49" charset="-128"/>
            </a:rPr>
            <a:t>1,000</a:t>
          </a:r>
          <a:r>
            <a:rPr kumimoji="1" lang="ja-JP" altLang="en-US" sz="1300">
              <a:latin typeface="ＭＳ ゴシック" panose="020B0609070205080204" pitchFamily="49" charset="-128"/>
              <a:ea typeface="ＭＳ ゴシック" panose="020B0609070205080204" pitchFamily="49" charset="-128"/>
            </a:rPr>
            <a:t>人当たり職員数は同水準で推移しており、事務の効率化等を行い、適切な定員管理に努める。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163195</xdr:rowOff>
    </xdr:from>
    <xdr:to>
      <xdr:col>81</xdr:col>
      <xdr:colOff>44450</xdr:colOff>
      <xdr:row>66</xdr:row>
      <xdr:rowOff>26448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107295"/>
          <a:ext cx="0" cy="12348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169975</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314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26448</xdr:rowOff>
    </xdr:from>
    <xdr:to>
      <xdr:col>81</xdr:col>
      <xdr:colOff>133350</xdr:colOff>
      <xdr:row>66</xdr:row>
      <xdr:rowOff>26448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42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78122</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5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163195</xdr:rowOff>
    </xdr:from>
    <xdr:to>
      <xdr:col>81</xdr:col>
      <xdr:colOff>133350</xdr:colOff>
      <xdr:row>58</xdr:row>
      <xdr:rowOff>163195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10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131572</xdr:rowOff>
    </xdr:from>
    <xdr:to>
      <xdr:col>81</xdr:col>
      <xdr:colOff>44450</xdr:colOff>
      <xdr:row>61</xdr:row>
      <xdr:rowOff>15621</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6179800" y="10418572"/>
          <a:ext cx="838200" cy="5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84218</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71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112141</xdr:rowOff>
    </xdr:from>
    <xdr:to>
      <xdr:col>81</xdr:col>
      <xdr:colOff>95250</xdr:colOff>
      <xdr:row>61</xdr:row>
      <xdr:rowOff>42291</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9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15621</xdr:rowOff>
    </xdr:from>
    <xdr:to>
      <xdr:col>77</xdr:col>
      <xdr:colOff>44450</xdr:colOff>
      <xdr:row>61</xdr:row>
      <xdr:rowOff>53625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5290800" y="10474071"/>
          <a:ext cx="889000" cy="38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96456</xdr:rowOff>
    </xdr:from>
    <xdr:to>
      <xdr:col>77</xdr:col>
      <xdr:colOff>95250</xdr:colOff>
      <xdr:row>61</xdr:row>
      <xdr:rowOff>26606</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8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36783</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152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36131</xdr:rowOff>
    </xdr:from>
    <xdr:to>
      <xdr:col>72</xdr:col>
      <xdr:colOff>203200</xdr:colOff>
      <xdr:row>61</xdr:row>
      <xdr:rowOff>53625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494581"/>
          <a:ext cx="889000" cy="17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84995</xdr:rowOff>
    </xdr:from>
    <xdr:to>
      <xdr:col>73</xdr:col>
      <xdr:colOff>44450</xdr:colOff>
      <xdr:row>61</xdr:row>
      <xdr:rowOff>15145</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25322</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14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19241</xdr:rowOff>
    </xdr:from>
    <xdr:to>
      <xdr:col>68</xdr:col>
      <xdr:colOff>152400</xdr:colOff>
      <xdr:row>61</xdr:row>
      <xdr:rowOff>36131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477691"/>
          <a:ext cx="889000" cy="16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63278</xdr:rowOff>
    </xdr:from>
    <xdr:to>
      <xdr:col>68</xdr:col>
      <xdr:colOff>203200</xdr:colOff>
      <xdr:row>60</xdr:row>
      <xdr:rowOff>164878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5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3605</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119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56642</xdr:rowOff>
    </xdr:from>
    <xdr:to>
      <xdr:col>64</xdr:col>
      <xdr:colOff>152400</xdr:colOff>
      <xdr:row>60</xdr:row>
      <xdr:rowOff>158242</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168419</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11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80772</xdr:rowOff>
    </xdr:from>
    <xdr:to>
      <xdr:col>81</xdr:col>
      <xdr:colOff>95250</xdr:colOff>
      <xdr:row>61</xdr:row>
      <xdr:rowOff>10922</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36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97299</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2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136271</xdr:rowOff>
    </xdr:from>
    <xdr:to>
      <xdr:col>77</xdr:col>
      <xdr:colOff>95250</xdr:colOff>
      <xdr:row>61</xdr:row>
      <xdr:rowOff>66421</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423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51198</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509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2825</xdr:rowOff>
    </xdr:from>
    <xdr:to>
      <xdr:col>73</xdr:col>
      <xdr:colOff>44450</xdr:colOff>
      <xdr:row>61</xdr:row>
      <xdr:rowOff>104425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46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89202</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5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156781</xdr:rowOff>
    </xdr:from>
    <xdr:to>
      <xdr:col>68</xdr:col>
      <xdr:colOff>203200</xdr:colOff>
      <xdr:row>61</xdr:row>
      <xdr:rowOff>86931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443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71708</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530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139891</xdr:rowOff>
    </xdr:from>
    <xdr:to>
      <xdr:col>64</xdr:col>
      <xdr:colOff>152400</xdr:colOff>
      <xdr:row>61</xdr:row>
      <xdr:rowOff>70041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426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54818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513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ゴシック" panose="020B0609070205080204" pitchFamily="49" charset="-128"/>
              <a:ea typeface="ＭＳ ゴシック" panose="020B0609070205080204" pitchFamily="49" charset="-128"/>
            </a:rPr>
            <a:t>　前年度から</a:t>
          </a:r>
          <a:r>
            <a:rPr kumimoji="1" lang="en-US" altLang="ja-JP" sz="1050">
              <a:latin typeface="ＭＳ ゴシック" panose="020B0609070205080204" pitchFamily="49" charset="-128"/>
              <a:ea typeface="ＭＳ ゴシック" panose="020B0609070205080204" pitchFamily="49" charset="-128"/>
            </a:rPr>
            <a:t>0.5</a:t>
          </a:r>
          <a:r>
            <a:rPr kumimoji="1" lang="ja-JP" altLang="en-US" sz="1050">
              <a:latin typeface="ＭＳ ゴシック" panose="020B0609070205080204" pitchFamily="49" charset="-128"/>
              <a:ea typeface="ＭＳ ゴシック" panose="020B0609070205080204" pitchFamily="49" charset="-128"/>
            </a:rPr>
            <a:t>ポイント増の</a:t>
          </a:r>
          <a:r>
            <a:rPr kumimoji="1" lang="en-US" altLang="ja-JP" sz="1050">
              <a:latin typeface="ＭＳ ゴシック" panose="020B0609070205080204" pitchFamily="49" charset="-128"/>
              <a:ea typeface="ＭＳ ゴシック" panose="020B0609070205080204" pitchFamily="49" charset="-128"/>
            </a:rPr>
            <a:t>10.8%</a:t>
          </a:r>
          <a:r>
            <a:rPr kumimoji="1" lang="ja-JP" altLang="en-US" sz="1050">
              <a:latin typeface="ＭＳ ゴシック" panose="020B0609070205080204" pitchFamily="49" charset="-128"/>
              <a:ea typeface="ＭＳ ゴシック" panose="020B0609070205080204" pitchFamily="49" charset="-128"/>
            </a:rPr>
            <a:t>となった。全国平均（</a:t>
          </a:r>
          <a:r>
            <a:rPr kumimoji="1" lang="en-US" altLang="ja-JP" sz="1050">
              <a:latin typeface="ＭＳ ゴシック" panose="020B0609070205080204" pitchFamily="49" charset="-128"/>
              <a:ea typeface="ＭＳ ゴシック" panose="020B0609070205080204" pitchFamily="49" charset="-128"/>
            </a:rPr>
            <a:t>5.6%</a:t>
          </a:r>
          <a:r>
            <a:rPr kumimoji="1" lang="ja-JP" altLang="en-US" sz="1050">
              <a:latin typeface="ＭＳ ゴシック" panose="020B0609070205080204" pitchFamily="49" charset="-128"/>
              <a:ea typeface="ＭＳ ゴシック" panose="020B0609070205080204" pitchFamily="49" charset="-128"/>
            </a:rPr>
            <a:t>）、宮城県平均（</a:t>
          </a:r>
          <a:r>
            <a:rPr kumimoji="1" lang="en-US" altLang="ja-JP" sz="1050">
              <a:latin typeface="ＭＳ ゴシック" panose="020B0609070205080204" pitchFamily="49" charset="-128"/>
              <a:ea typeface="ＭＳ ゴシック" panose="020B0609070205080204" pitchFamily="49" charset="-128"/>
            </a:rPr>
            <a:t>5.6%</a:t>
          </a:r>
          <a:r>
            <a:rPr kumimoji="1" lang="ja-JP" altLang="en-US" sz="1050">
              <a:latin typeface="ＭＳ ゴシック" panose="020B0609070205080204" pitchFamily="49" charset="-128"/>
              <a:ea typeface="ＭＳ ゴシック" panose="020B0609070205080204" pitchFamily="49" charset="-128"/>
            </a:rPr>
            <a:t>）、類似団体平均（</a:t>
          </a:r>
          <a:r>
            <a:rPr kumimoji="1" lang="en-US" altLang="ja-JP" sz="1050">
              <a:latin typeface="ＭＳ ゴシック" panose="020B0609070205080204" pitchFamily="49" charset="-128"/>
              <a:ea typeface="ＭＳ ゴシック" panose="020B0609070205080204" pitchFamily="49" charset="-128"/>
            </a:rPr>
            <a:t>8.7%</a:t>
          </a:r>
          <a:r>
            <a:rPr kumimoji="1" lang="ja-JP" altLang="en-US" sz="1050">
              <a:latin typeface="ＭＳ ゴシック" panose="020B0609070205080204" pitchFamily="49" charset="-128"/>
              <a:ea typeface="ＭＳ ゴシック" panose="020B0609070205080204" pitchFamily="49" charset="-128"/>
            </a:rPr>
            <a:t>）と比較して高い水準となっている。</a:t>
          </a:r>
        </a:p>
        <a:p>
          <a:r>
            <a:rPr kumimoji="1" lang="ja-JP" altLang="en-US" sz="1050">
              <a:latin typeface="ＭＳ ゴシック" panose="020B0609070205080204" pitchFamily="49" charset="-128"/>
              <a:ea typeface="ＭＳ ゴシック" panose="020B0609070205080204" pitchFamily="49" charset="-128"/>
            </a:rPr>
            <a:t>　平成</a:t>
          </a:r>
          <a:r>
            <a:rPr kumimoji="1" lang="en-US" altLang="ja-JP" sz="1050">
              <a:latin typeface="ＭＳ ゴシック" panose="020B0609070205080204" pitchFamily="49" charset="-128"/>
              <a:ea typeface="ＭＳ ゴシック" panose="020B0609070205080204" pitchFamily="49" charset="-128"/>
            </a:rPr>
            <a:t>25</a:t>
          </a:r>
          <a:r>
            <a:rPr kumimoji="1" lang="ja-JP" altLang="en-US" sz="1050">
              <a:latin typeface="ＭＳ ゴシック" panose="020B0609070205080204" pitchFamily="49" charset="-128"/>
              <a:ea typeface="ＭＳ ゴシック" panose="020B0609070205080204" pitchFamily="49" charset="-128"/>
            </a:rPr>
            <a:t>年度に起債した小中一貫校施設整備事業債の元金償還が平成</a:t>
          </a:r>
          <a:r>
            <a:rPr kumimoji="1" lang="en-US" altLang="ja-JP" sz="1050">
              <a:latin typeface="ＭＳ ゴシック" panose="020B0609070205080204" pitchFamily="49" charset="-128"/>
              <a:ea typeface="ＭＳ ゴシック" panose="020B0609070205080204" pitchFamily="49" charset="-128"/>
            </a:rPr>
            <a:t>29</a:t>
          </a:r>
          <a:r>
            <a:rPr kumimoji="1" lang="ja-JP" altLang="en-US" sz="1050">
              <a:latin typeface="ＭＳ ゴシック" panose="020B0609070205080204" pitchFamily="49" charset="-128"/>
              <a:ea typeface="ＭＳ ゴシック" panose="020B0609070205080204" pitchFamily="49" charset="-128"/>
            </a:rPr>
            <a:t>年度から始まったことから令和</a:t>
          </a:r>
          <a:r>
            <a:rPr kumimoji="1" lang="en-US" altLang="ja-JP" sz="1050">
              <a:latin typeface="ＭＳ ゴシック" panose="020B0609070205080204" pitchFamily="49" charset="-128"/>
              <a:ea typeface="ＭＳ ゴシック" panose="020B0609070205080204" pitchFamily="49" charset="-128"/>
            </a:rPr>
            <a:t>4</a:t>
          </a:r>
          <a:r>
            <a:rPr kumimoji="1" lang="ja-JP" altLang="en-US" sz="1050">
              <a:latin typeface="ＭＳ ゴシック" panose="020B0609070205080204" pitchFamily="49" charset="-128"/>
              <a:ea typeface="ＭＳ ゴシック" panose="020B0609070205080204" pitchFamily="49" charset="-128"/>
            </a:rPr>
            <a:t>年度に償還ピークを迎えたが、令和元年度以降は元利償還金額を超えない範囲での起債にとどめているため、令和</a:t>
          </a:r>
          <a:r>
            <a:rPr kumimoji="1" lang="en-US" altLang="ja-JP" sz="1050">
              <a:latin typeface="ＭＳ ゴシック" panose="020B0609070205080204" pitchFamily="49" charset="-128"/>
              <a:ea typeface="ＭＳ ゴシック" panose="020B0609070205080204" pitchFamily="49" charset="-128"/>
            </a:rPr>
            <a:t>5</a:t>
          </a:r>
          <a:r>
            <a:rPr kumimoji="1" lang="ja-JP" altLang="en-US" sz="1050">
              <a:latin typeface="ＭＳ ゴシック" panose="020B0609070205080204" pitchFamily="49" charset="-128"/>
              <a:ea typeface="ＭＳ ゴシック" panose="020B0609070205080204" pitchFamily="49" charset="-128"/>
            </a:rPr>
            <a:t>年度に償還額は減少に転じ、令和</a:t>
          </a:r>
          <a:r>
            <a:rPr kumimoji="1" lang="en-US" altLang="ja-JP" sz="1050">
              <a:latin typeface="ＭＳ ゴシック" panose="020B0609070205080204" pitchFamily="49" charset="-128"/>
              <a:ea typeface="ＭＳ ゴシック" panose="020B0609070205080204" pitchFamily="49" charset="-128"/>
            </a:rPr>
            <a:t>8</a:t>
          </a:r>
          <a:r>
            <a:rPr kumimoji="1" lang="ja-JP" altLang="en-US" sz="1050">
              <a:latin typeface="ＭＳ ゴシック" panose="020B0609070205080204" pitchFamily="49" charset="-128"/>
              <a:ea typeface="ＭＳ ゴシック" panose="020B0609070205080204" pitchFamily="49" charset="-128"/>
            </a:rPr>
            <a:t>年度までは減少傾向で推移する見込みである。また、次回の償還ピークは、令和</a:t>
          </a:r>
          <a:r>
            <a:rPr kumimoji="1" lang="en-US" altLang="ja-JP" sz="1050">
              <a:latin typeface="ＭＳ ゴシック" panose="020B0609070205080204" pitchFamily="49" charset="-128"/>
              <a:ea typeface="ＭＳ ゴシック" panose="020B0609070205080204" pitchFamily="49" charset="-128"/>
            </a:rPr>
            <a:t>5</a:t>
          </a:r>
          <a:r>
            <a:rPr kumimoji="1" lang="ja-JP" altLang="en-US" sz="1050">
              <a:latin typeface="ＭＳ ゴシック" panose="020B0609070205080204" pitchFamily="49" charset="-128"/>
              <a:ea typeface="ＭＳ ゴシック" panose="020B0609070205080204" pitchFamily="49" charset="-128"/>
            </a:rPr>
            <a:t>年度に起債した認定こども園整備事業債の元金償還が本格化する令和</a:t>
          </a:r>
          <a:r>
            <a:rPr kumimoji="1" lang="en-US" altLang="ja-JP" sz="1050">
              <a:latin typeface="ＭＳ ゴシック" panose="020B0609070205080204" pitchFamily="49" charset="-128"/>
              <a:ea typeface="ＭＳ ゴシック" panose="020B0609070205080204" pitchFamily="49" charset="-128"/>
            </a:rPr>
            <a:t>11</a:t>
          </a:r>
          <a:r>
            <a:rPr kumimoji="1" lang="ja-JP" altLang="en-US" sz="1050">
              <a:latin typeface="ＭＳ ゴシック" panose="020B0609070205080204" pitchFamily="49" charset="-128"/>
              <a:ea typeface="ＭＳ ゴシック" panose="020B0609070205080204" pitchFamily="49" charset="-128"/>
            </a:rPr>
            <a:t>年度になる見込みである。</a:t>
          </a:r>
        </a:p>
        <a:p>
          <a:r>
            <a:rPr kumimoji="1" lang="ja-JP" altLang="en-US" sz="1050">
              <a:latin typeface="ＭＳ ゴシック" panose="020B0609070205080204" pitchFamily="49" charset="-128"/>
              <a:ea typeface="ＭＳ ゴシック" panose="020B0609070205080204" pitchFamily="49" charset="-128"/>
            </a:rPr>
            <a:t>　今後も、事業の精査等を行うことで地方債の発行抑制に努め、公債費負担の軽減を図る。</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42926</xdr:rowOff>
    </xdr:from>
    <xdr:to>
      <xdr:col>81</xdr:col>
      <xdr:colOff>44450</xdr:colOff>
      <xdr:row>43</xdr:row>
      <xdr:rowOff>138684</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6576"/>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110761</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48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138684</xdr:rowOff>
    </xdr:from>
    <xdr:to>
      <xdr:col>81</xdr:col>
      <xdr:colOff>133350</xdr:colOff>
      <xdr:row>43</xdr:row>
      <xdr:rowOff>138684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51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129303</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3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42926</xdr:rowOff>
    </xdr:from>
    <xdr:to>
      <xdr:col>81</xdr:col>
      <xdr:colOff>133350</xdr:colOff>
      <xdr:row>37</xdr:row>
      <xdr:rowOff>42926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39878</xdr:rowOff>
    </xdr:from>
    <xdr:to>
      <xdr:col>81</xdr:col>
      <xdr:colOff>44450</xdr:colOff>
      <xdr:row>42</xdr:row>
      <xdr:rowOff>64008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7240778"/>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99839</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69578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83312</xdr:rowOff>
    </xdr:from>
    <xdr:to>
      <xdr:col>81</xdr:col>
      <xdr:colOff>95250</xdr:colOff>
      <xdr:row>42</xdr:row>
      <xdr:rowOff>13462</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11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30226</xdr:rowOff>
    </xdr:from>
    <xdr:to>
      <xdr:col>77</xdr:col>
      <xdr:colOff>44450</xdr:colOff>
      <xdr:row>42</xdr:row>
      <xdr:rowOff>39878</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723112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68834</xdr:rowOff>
    </xdr:from>
    <xdr:to>
      <xdr:col>77</xdr:col>
      <xdr:colOff>95250</xdr:colOff>
      <xdr:row>41</xdr:row>
      <xdr:rowOff>170434</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9161</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6867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30226</xdr:rowOff>
    </xdr:from>
    <xdr:to>
      <xdr:col>72</xdr:col>
      <xdr:colOff>203200</xdr:colOff>
      <xdr:row>42</xdr:row>
      <xdr:rowOff>39878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4401800" y="723112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64008</xdr:rowOff>
    </xdr:from>
    <xdr:to>
      <xdr:col>73</xdr:col>
      <xdr:colOff>44450</xdr:colOff>
      <xdr:row>41</xdr:row>
      <xdr:rowOff>165608</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4335</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6862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39878</xdr:rowOff>
    </xdr:from>
    <xdr:to>
      <xdr:col>68</xdr:col>
      <xdr:colOff>152400</xdr:colOff>
      <xdr:row>42</xdr:row>
      <xdr:rowOff>64008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512800" y="7240778"/>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161307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161307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13208</xdr:rowOff>
    </xdr:from>
    <xdr:to>
      <xdr:col>81</xdr:col>
      <xdr:colOff>95250</xdr:colOff>
      <xdr:row>42</xdr:row>
      <xdr:rowOff>114808</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21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156735</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7186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160528</xdr:rowOff>
    </xdr:from>
    <xdr:to>
      <xdr:col>77</xdr:col>
      <xdr:colOff>95250</xdr:colOff>
      <xdr:row>42</xdr:row>
      <xdr:rowOff>90678</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18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75455</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72763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150876</xdr:rowOff>
    </xdr:from>
    <xdr:to>
      <xdr:col>73</xdr:col>
      <xdr:colOff>44450</xdr:colOff>
      <xdr:row>42</xdr:row>
      <xdr:rowOff>81026</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18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65803</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726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160528</xdr:rowOff>
    </xdr:from>
    <xdr:to>
      <xdr:col>68</xdr:col>
      <xdr:colOff>203200</xdr:colOff>
      <xdr:row>42</xdr:row>
      <xdr:rowOff>90678</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18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75455</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7276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13208</xdr:rowOff>
    </xdr:from>
    <xdr:to>
      <xdr:col>64</xdr:col>
      <xdr:colOff>152400</xdr:colOff>
      <xdr:row>42</xdr:row>
      <xdr:rowOff>114808</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21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99585</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730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前年度と同値の</a:t>
          </a:r>
          <a:r>
            <a:rPr kumimoji="1" lang="en-US" altLang="ja-JP" sz="1300">
              <a:latin typeface="ＭＳ ゴシック" panose="020B0609070205080204" pitchFamily="49" charset="-128"/>
              <a:ea typeface="ＭＳ ゴシック" panose="020B0609070205080204" pitchFamily="49" charset="-128"/>
            </a:rPr>
            <a:t>72.6%</a:t>
          </a:r>
          <a:r>
            <a:rPr kumimoji="1" lang="ja-JP" altLang="en-US" sz="1300">
              <a:latin typeface="ＭＳ ゴシック" panose="020B0609070205080204" pitchFamily="49" charset="-128"/>
              <a:ea typeface="ＭＳ ゴシック" panose="020B0609070205080204" pitchFamily="49" charset="-128"/>
            </a:rPr>
            <a:t>となった。地方債残高の減が減少要因に挙げられるが依然として加美郡保健医療福祉行政事務組合をはじめとした一部事務組合負担金等や公営企業債繰入金等が大きな割合を占めている。</a:t>
          </a:r>
        </a:p>
        <a:p>
          <a:r>
            <a:rPr kumimoji="1" lang="ja-JP" altLang="en-US" sz="1300">
              <a:latin typeface="ＭＳ ゴシック" panose="020B0609070205080204" pitchFamily="49" charset="-128"/>
              <a:ea typeface="ＭＳ ゴシック" panose="020B0609070205080204" pitchFamily="49" charset="-128"/>
            </a:rPr>
            <a:t>　そのため、今後も引き続き新規地方債の発行を必要最小限に留める等、将来負担額の減少に努める。</a:t>
          </a: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34643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7018000" y="2370667"/>
          <a:ext cx="0" cy="1607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6720</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95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34643</xdr:rowOff>
    </xdr:from>
    <xdr:to>
      <xdr:col>81</xdr:col>
      <xdr:colOff>133350</xdr:colOff>
      <xdr:row>23</xdr:row>
      <xdr:rowOff>34643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977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86360</xdr:rowOff>
    </xdr:from>
    <xdr:to>
      <xdr:col>81</xdr:col>
      <xdr:colOff>44450</xdr:colOff>
      <xdr:row>19</xdr:row>
      <xdr:rowOff>86360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179800" y="33439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86360</xdr:rowOff>
    </xdr:from>
    <xdr:to>
      <xdr:col>77</xdr:col>
      <xdr:colOff>44450</xdr:colOff>
      <xdr:row>19</xdr:row>
      <xdr:rowOff>135961</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5290800" y="3343910"/>
          <a:ext cx="889000" cy="4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135961</xdr:rowOff>
    </xdr:from>
    <xdr:to>
      <xdr:col>72</xdr:col>
      <xdr:colOff>203200</xdr:colOff>
      <xdr:row>20</xdr:row>
      <xdr:rowOff>2046</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4401800" y="3393511"/>
          <a:ext cx="889000" cy="37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2046</xdr:rowOff>
    </xdr:from>
    <xdr:to>
      <xdr:col>68</xdr:col>
      <xdr:colOff>152400</xdr:colOff>
      <xdr:row>21</xdr:row>
      <xdr:rowOff>134902</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3512800" y="3431046"/>
          <a:ext cx="889000" cy="304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35560</xdr:rowOff>
    </xdr:from>
    <xdr:to>
      <xdr:col>81</xdr:col>
      <xdr:colOff>95250</xdr:colOff>
      <xdr:row>19</xdr:row>
      <xdr:rowOff>137160</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6967200" y="329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7637</xdr:rowOff>
    </xdr:from>
    <xdr:ext cx="762000" cy="259045"/>
    <xdr:sp macro="" textlink="">
      <xdr:nvSpPr>
        <xdr:cNvPr id="457" name="将来負担の状況該当値テキスト">
          <a:extLst>
            <a:ext uri="{FF2B5EF4-FFF2-40B4-BE49-F238E27FC236}">
              <a16:creationId xmlns:a16="http://schemas.microsoft.com/office/drawing/2014/main" id="{00000000-0008-0000-0300-0000C9010000}"/>
            </a:ext>
          </a:extLst>
        </xdr:cNvPr>
        <xdr:cNvSpPr txBox="1"/>
      </xdr:nvSpPr>
      <xdr:spPr>
        <a:xfrm>
          <a:off x="17106900" y="3265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35560</xdr:rowOff>
    </xdr:from>
    <xdr:to>
      <xdr:col>77</xdr:col>
      <xdr:colOff>95250</xdr:colOff>
      <xdr:row>19</xdr:row>
      <xdr:rowOff>137160</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129000" y="329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121937</xdr:rowOff>
    </xdr:from>
    <xdr:ext cx="7366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798800" y="337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85161</xdr:rowOff>
    </xdr:from>
    <xdr:to>
      <xdr:col>73</xdr:col>
      <xdr:colOff>44450</xdr:colOff>
      <xdr:row>20</xdr:row>
      <xdr:rowOff>15311</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5240000" y="334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88</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909800" y="3429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122696</xdr:rowOff>
    </xdr:from>
    <xdr:to>
      <xdr:col>68</xdr:col>
      <xdr:colOff>203200</xdr:colOff>
      <xdr:row>20</xdr:row>
      <xdr:rowOff>52846</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4351000" y="3380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37623</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020800" y="3466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84102</xdr:rowOff>
    </xdr:from>
    <xdr:to>
      <xdr:col>64</xdr:col>
      <xdr:colOff>152400</xdr:colOff>
      <xdr:row>22</xdr:row>
      <xdr:rowOff>14252</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3462000" y="3684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170479</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131800" y="3770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宮城県色麻町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6,103
6,068
109.28
5,308,172
5,188,214
104,209
3,112,690
3,143,610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72.6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ゴシック" panose="020B0609070205080204" pitchFamily="49" charset="-128"/>
              <a:ea typeface="ＭＳ ゴシック" panose="020B0609070205080204" pitchFamily="49" charset="-128"/>
            </a:rPr>
            <a:t>　前年度から</a:t>
          </a:r>
          <a:r>
            <a:rPr kumimoji="1" lang="en-US" altLang="ja-JP" sz="1100">
              <a:latin typeface="ＭＳ ゴシック" panose="020B0609070205080204" pitchFamily="49" charset="-128"/>
              <a:ea typeface="ＭＳ ゴシック" panose="020B0609070205080204" pitchFamily="49" charset="-128"/>
            </a:rPr>
            <a:t>3.1</a:t>
          </a:r>
          <a:r>
            <a:rPr kumimoji="1" lang="ja-JP" altLang="en-US" sz="1100">
              <a:latin typeface="ＭＳ ゴシック" panose="020B0609070205080204" pitchFamily="49" charset="-128"/>
              <a:ea typeface="ＭＳ ゴシック" panose="020B0609070205080204" pitchFamily="49" charset="-128"/>
            </a:rPr>
            <a:t>ポイント減の</a:t>
          </a:r>
          <a:r>
            <a:rPr kumimoji="1" lang="en-US" altLang="ja-JP" sz="1100">
              <a:latin typeface="ＭＳ ゴシック" panose="020B0609070205080204" pitchFamily="49" charset="-128"/>
              <a:ea typeface="ＭＳ ゴシック" panose="020B0609070205080204" pitchFamily="49" charset="-128"/>
            </a:rPr>
            <a:t>23.9%</a:t>
          </a:r>
          <a:r>
            <a:rPr kumimoji="1" lang="ja-JP" altLang="en-US" sz="1100">
              <a:latin typeface="ＭＳ ゴシック" panose="020B0609070205080204" pitchFamily="49" charset="-128"/>
              <a:ea typeface="ＭＳ ゴシック" panose="020B0609070205080204" pitchFamily="49" charset="-128"/>
            </a:rPr>
            <a:t>となった。全国平均（</a:t>
          </a:r>
          <a:r>
            <a:rPr kumimoji="1" lang="en-US" altLang="ja-JP" sz="1100">
              <a:latin typeface="ＭＳ ゴシック" panose="020B0609070205080204" pitchFamily="49" charset="-128"/>
              <a:ea typeface="ＭＳ ゴシック" panose="020B0609070205080204" pitchFamily="49" charset="-128"/>
            </a:rPr>
            <a:t>26.6%</a:t>
          </a:r>
          <a:r>
            <a:rPr kumimoji="1" lang="ja-JP" altLang="en-US" sz="1100">
              <a:latin typeface="ＭＳ ゴシック" panose="020B0609070205080204" pitchFamily="49" charset="-128"/>
              <a:ea typeface="ＭＳ ゴシック" panose="020B0609070205080204" pitchFamily="49" charset="-128"/>
            </a:rPr>
            <a:t>）、宮城県平均（</a:t>
          </a:r>
          <a:r>
            <a:rPr kumimoji="1" lang="en-US" altLang="ja-JP" sz="1100">
              <a:latin typeface="ＭＳ ゴシック" panose="020B0609070205080204" pitchFamily="49" charset="-128"/>
              <a:ea typeface="ＭＳ ゴシック" panose="020B0609070205080204" pitchFamily="49" charset="-128"/>
            </a:rPr>
            <a:t>30.1%</a:t>
          </a:r>
          <a:r>
            <a:rPr kumimoji="1" lang="ja-JP" altLang="en-US" sz="1100">
              <a:latin typeface="ＭＳ ゴシック" panose="020B0609070205080204" pitchFamily="49" charset="-128"/>
              <a:ea typeface="ＭＳ ゴシック" panose="020B0609070205080204" pitchFamily="49" charset="-128"/>
            </a:rPr>
            <a:t>）、類似団体平均（</a:t>
          </a:r>
          <a:r>
            <a:rPr kumimoji="1" lang="en-US" altLang="ja-JP" sz="1100">
              <a:latin typeface="ＭＳ ゴシック" panose="020B0609070205080204" pitchFamily="49" charset="-128"/>
              <a:ea typeface="ＭＳ ゴシック" panose="020B0609070205080204" pitchFamily="49" charset="-128"/>
            </a:rPr>
            <a:t>25.7%</a:t>
          </a:r>
          <a:r>
            <a:rPr kumimoji="1" lang="ja-JP" altLang="en-US" sz="1100">
              <a:latin typeface="ＭＳ ゴシック" panose="020B0609070205080204" pitchFamily="49" charset="-128"/>
              <a:ea typeface="ＭＳ ゴシック" panose="020B0609070205080204" pitchFamily="49" charset="-128"/>
            </a:rPr>
            <a:t>）と比較するといずれも下回っている。</a:t>
          </a:r>
        </a:p>
        <a:p>
          <a:r>
            <a:rPr kumimoji="1" lang="ja-JP" altLang="en-US" sz="1100">
              <a:latin typeface="ＭＳ ゴシック" panose="020B0609070205080204" pitchFamily="49" charset="-128"/>
              <a:ea typeface="ＭＳ ゴシック" panose="020B0609070205080204" pitchFamily="49" charset="-128"/>
            </a:rPr>
            <a:t>　要因としては、令和</a:t>
          </a:r>
          <a:r>
            <a:rPr kumimoji="1" lang="en-US" altLang="ja-JP" sz="1100">
              <a:latin typeface="ＭＳ ゴシック" panose="020B0609070205080204" pitchFamily="49" charset="-128"/>
              <a:ea typeface="ＭＳ ゴシック" panose="020B0609070205080204" pitchFamily="49" charset="-128"/>
            </a:rPr>
            <a:t>6</a:t>
          </a:r>
          <a:r>
            <a:rPr kumimoji="1" lang="ja-JP" altLang="en-US" sz="1100">
              <a:latin typeface="ＭＳ ゴシック" panose="020B0609070205080204" pitchFamily="49" charset="-128"/>
              <a:ea typeface="ＭＳ ゴシック" panose="020B0609070205080204" pitchFamily="49" charset="-128"/>
            </a:rPr>
            <a:t>年</a:t>
          </a:r>
          <a:r>
            <a:rPr kumimoji="1" lang="en-US" altLang="ja-JP" sz="1100">
              <a:latin typeface="ＭＳ ゴシック" panose="020B0609070205080204" pitchFamily="49" charset="-128"/>
              <a:ea typeface="ＭＳ ゴシック" panose="020B0609070205080204" pitchFamily="49" charset="-128"/>
            </a:rPr>
            <a:t>4</a:t>
          </a:r>
          <a:r>
            <a:rPr kumimoji="1" lang="ja-JP" altLang="en-US" sz="1100">
              <a:latin typeface="ＭＳ ゴシック" panose="020B0609070205080204" pitchFamily="49" charset="-128"/>
              <a:ea typeface="ＭＳ ゴシック" panose="020B0609070205080204" pitchFamily="49" charset="-128"/>
            </a:rPr>
            <a:t>月の認定こども園開園に伴い、保育所及び幼稚園を廃止し、同時に機構改革を実施したことが挙げられる。その結果、会計年度任用職員が前年度と比較して半分程度になっている。</a:t>
          </a:r>
        </a:p>
        <a:p>
          <a:r>
            <a:rPr kumimoji="1" lang="ja-JP" altLang="en-US" sz="1100">
              <a:latin typeface="ＭＳ ゴシック" panose="020B0609070205080204" pitchFamily="49" charset="-128"/>
              <a:ea typeface="ＭＳ ゴシック" panose="020B0609070205080204" pitchFamily="49" charset="-128"/>
            </a:rPr>
            <a:t>　今後も事務事業の見直しによる効率化や適切な定員管理を図り、人件費の抑制に努めていく。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21844</xdr:rowOff>
    </xdr:from>
    <xdr:to>
      <xdr:col>24</xdr:col>
      <xdr:colOff>25400</xdr:colOff>
      <xdr:row>41</xdr:row>
      <xdr:rowOff>161290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51144"/>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108221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21844</xdr:rowOff>
    </xdr:from>
    <xdr:to>
      <xdr:col>24</xdr:col>
      <xdr:colOff>114300</xdr:colOff>
      <xdr:row>34</xdr:row>
      <xdr:rowOff>21844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19558</xdr:rowOff>
    </xdr:from>
    <xdr:to>
      <xdr:col>24</xdr:col>
      <xdr:colOff>25400</xdr:colOff>
      <xdr:row>37</xdr:row>
      <xdr:rowOff>161290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363208"/>
          <a:ext cx="8382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23131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66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51054</xdr:rowOff>
    </xdr:from>
    <xdr:to>
      <xdr:col>24</xdr:col>
      <xdr:colOff>76200</xdr:colOff>
      <xdr:row>37</xdr:row>
      <xdr:rowOff>152654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124714</xdr:rowOff>
    </xdr:from>
    <xdr:to>
      <xdr:col>19</xdr:col>
      <xdr:colOff>187325</xdr:colOff>
      <xdr:row>37</xdr:row>
      <xdr:rowOff>161290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46836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9906</xdr:rowOff>
    </xdr:from>
    <xdr:to>
      <xdr:col>20</xdr:col>
      <xdr:colOff>38100</xdr:colOff>
      <xdr:row>37</xdr:row>
      <xdr:rowOff>111506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121683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22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78994</xdr:rowOff>
    </xdr:from>
    <xdr:to>
      <xdr:col>15</xdr:col>
      <xdr:colOff>98425</xdr:colOff>
      <xdr:row>37</xdr:row>
      <xdr:rowOff>124714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42264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158496</xdr:rowOff>
    </xdr:from>
    <xdr:to>
      <xdr:col>15</xdr:col>
      <xdr:colOff>149225</xdr:colOff>
      <xdr:row>37</xdr:row>
      <xdr:rowOff>88646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98823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65278</xdr:rowOff>
    </xdr:from>
    <xdr:to>
      <xdr:col>11</xdr:col>
      <xdr:colOff>9525</xdr:colOff>
      <xdr:row>37</xdr:row>
      <xdr:rowOff>78994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40892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75963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60198</xdr:rowOff>
    </xdr:from>
    <xdr:to>
      <xdr:col>6</xdr:col>
      <xdr:colOff>171450</xdr:colOff>
      <xdr:row>37</xdr:row>
      <xdr:rowOff>161798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146575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156735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57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110490</xdr:rowOff>
    </xdr:from>
    <xdr:to>
      <xdr:col>20</xdr:col>
      <xdr:colOff>38100</xdr:colOff>
      <xdr:row>38</xdr:row>
      <xdr:rowOff>40640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25417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4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73914</xdr:rowOff>
    </xdr:from>
    <xdr:to>
      <xdr:col>15</xdr:col>
      <xdr:colOff>149225</xdr:colOff>
      <xdr:row>38</xdr:row>
      <xdr:rowOff>4064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160291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28194</xdr:rowOff>
    </xdr:from>
    <xdr:to>
      <xdr:col>11</xdr:col>
      <xdr:colOff>60325</xdr:colOff>
      <xdr:row>37</xdr:row>
      <xdr:rowOff>129794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114571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14478</xdr:rowOff>
    </xdr:from>
    <xdr:to>
      <xdr:col>6</xdr:col>
      <xdr:colOff>171450</xdr:colOff>
      <xdr:row>37</xdr:row>
      <xdr:rowOff>116078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126255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ゴシック" panose="020B0609070205080204" pitchFamily="49" charset="-128"/>
              <a:ea typeface="ＭＳ ゴシック" panose="020B0609070205080204" pitchFamily="49" charset="-128"/>
            </a:rPr>
            <a:t>　前年度から</a:t>
          </a:r>
          <a:r>
            <a:rPr kumimoji="1" lang="en-US" altLang="ja-JP" sz="1100">
              <a:latin typeface="ＭＳ ゴシック" panose="020B0609070205080204" pitchFamily="49" charset="-128"/>
              <a:ea typeface="ＭＳ ゴシック" panose="020B0609070205080204" pitchFamily="49" charset="-128"/>
            </a:rPr>
            <a:t>0.9</a:t>
          </a:r>
          <a:r>
            <a:rPr kumimoji="1" lang="ja-JP" altLang="en-US" sz="1100">
              <a:latin typeface="ＭＳ ゴシック" panose="020B0609070205080204" pitchFamily="49" charset="-128"/>
              <a:ea typeface="ＭＳ ゴシック" panose="020B0609070205080204" pitchFamily="49" charset="-128"/>
            </a:rPr>
            <a:t>ポイント減の</a:t>
          </a:r>
          <a:r>
            <a:rPr kumimoji="1" lang="en-US" altLang="ja-JP" sz="1100">
              <a:latin typeface="ＭＳ ゴシック" panose="020B0609070205080204" pitchFamily="49" charset="-128"/>
              <a:ea typeface="ＭＳ ゴシック" panose="020B0609070205080204" pitchFamily="49" charset="-128"/>
            </a:rPr>
            <a:t>17.3%</a:t>
          </a:r>
          <a:r>
            <a:rPr kumimoji="1" lang="ja-JP" altLang="en-US" sz="1100">
              <a:latin typeface="ＭＳ ゴシック" panose="020B0609070205080204" pitchFamily="49" charset="-128"/>
              <a:ea typeface="ＭＳ ゴシック" panose="020B0609070205080204" pitchFamily="49" charset="-128"/>
            </a:rPr>
            <a:t>となった。全国平均（</a:t>
          </a:r>
          <a:r>
            <a:rPr kumimoji="1" lang="en-US" altLang="ja-JP" sz="1100">
              <a:latin typeface="ＭＳ ゴシック" panose="020B0609070205080204" pitchFamily="49" charset="-128"/>
              <a:ea typeface="ＭＳ ゴシック" panose="020B0609070205080204" pitchFamily="49" charset="-128"/>
            </a:rPr>
            <a:t>15.6%</a:t>
          </a:r>
          <a:r>
            <a:rPr kumimoji="1" lang="ja-JP" altLang="en-US" sz="1100">
              <a:latin typeface="ＭＳ ゴシック" panose="020B0609070205080204" pitchFamily="49" charset="-128"/>
              <a:ea typeface="ＭＳ ゴシック" panose="020B0609070205080204" pitchFamily="49" charset="-128"/>
            </a:rPr>
            <a:t>）宮城県平均（</a:t>
          </a:r>
          <a:r>
            <a:rPr kumimoji="1" lang="en-US" altLang="ja-JP" sz="1100">
              <a:latin typeface="ＭＳ ゴシック" panose="020B0609070205080204" pitchFamily="49" charset="-128"/>
              <a:ea typeface="ＭＳ ゴシック" panose="020B0609070205080204" pitchFamily="49" charset="-128"/>
            </a:rPr>
            <a:t>16.2%</a:t>
          </a:r>
          <a:r>
            <a:rPr kumimoji="1" lang="ja-JP" altLang="en-US" sz="1100">
              <a:latin typeface="ＭＳ ゴシック" panose="020B0609070205080204" pitchFamily="49" charset="-128"/>
              <a:ea typeface="ＭＳ ゴシック" panose="020B0609070205080204" pitchFamily="49" charset="-128"/>
            </a:rPr>
            <a:t>）、類似団体平均（</a:t>
          </a:r>
          <a:r>
            <a:rPr kumimoji="1" lang="en-US" altLang="ja-JP" sz="1100">
              <a:latin typeface="ＭＳ ゴシック" panose="020B0609070205080204" pitchFamily="49" charset="-128"/>
              <a:ea typeface="ＭＳ ゴシック" panose="020B0609070205080204" pitchFamily="49" charset="-128"/>
            </a:rPr>
            <a:t>14.4%</a:t>
          </a:r>
          <a:r>
            <a:rPr kumimoji="1" lang="ja-JP" altLang="en-US" sz="1100">
              <a:latin typeface="ＭＳ ゴシック" panose="020B0609070205080204" pitchFamily="49" charset="-128"/>
              <a:ea typeface="ＭＳ ゴシック" panose="020B0609070205080204" pitchFamily="49" charset="-128"/>
            </a:rPr>
            <a:t>）と比較するといずれも上回っている。</a:t>
          </a:r>
        </a:p>
        <a:p>
          <a:r>
            <a:rPr kumimoji="1" lang="ja-JP" altLang="en-US" sz="1100">
              <a:latin typeface="ＭＳ ゴシック" panose="020B0609070205080204" pitchFamily="49" charset="-128"/>
              <a:ea typeface="ＭＳ ゴシック" panose="020B0609070205080204" pitchFamily="49" charset="-128"/>
            </a:rPr>
            <a:t>　保育所費（</a:t>
          </a:r>
          <a:r>
            <a:rPr kumimoji="1" lang="en-US" altLang="ja-JP" sz="1100">
              <a:latin typeface="ＭＳ ゴシック" panose="020B0609070205080204" pitchFamily="49" charset="-128"/>
              <a:ea typeface="ＭＳ ゴシック" panose="020B0609070205080204" pitchFamily="49" charset="-128"/>
            </a:rPr>
            <a:t>25,001</a:t>
          </a:r>
          <a:r>
            <a:rPr kumimoji="1" lang="ja-JP" altLang="en-US" sz="1100">
              <a:latin typeface="ＭＳ ゴシック" panose="020B0609070205080204" pitchFamily="49" charset="-128"/>
              <a:ea typeface="ＭＳ ゴシック" panose="020B0609070205080204" pitchFamily="49" charset="-128"/>
            </a:rPr>
            <a:t>千円皆減）、幼稚園費（</a:t>
          </a:r>
          <a:r>
            <a:rPr kumimoji="1" lang="en-US" altLang="ja-JP" sz="1100">
              <a:latin typeface="ＭＳ ゴシック" panose="020B0609070205080204" pitchFamily="49" charset="-128"/>
              <a:ea typeface="ＭＳ ゴシック" panose="020B0609070205080204" pitchFamily="49" charset="-128"/>
            </a:rPr>
            <a:t>20,535</a:t>
          </a:r>
          <a:r>
            <a:rPr kumimoji="1" lang="ja-JP" altLang="en-US" sz="1100">
              <a:latin typeface="ＭＳ ゴシック" panose="020B0609070205080204" pitchFamily="49" charset="-128"/>
              <a:ea typeface="ＭＳ ゴシック" panose="020B0609070205080204" pitchFamily="49" charset="-128"/>
            </a:rPr>
            <a:t>千円皆減）を主要因として前年度から</a:t>
          </a:r>
          <a:r>
            <a:rPr kumimoji="1" lang="en-US" altLang="ja-JP" sz="1100">
              <a:latin typeface="ＭＳ ゴシック" panose="020B0609070205080204" pitchFamily="49" charset="-128"/>
              <a:ea typeface="ＭＳ ゴシック" panose="020B0609070205080204" pitchFamily="49" charset="-128"/>
            </a:rPr>
            <a:t>36,946</a:t>
          </a:r>
          <a:r>
            <a:rPr kumimoji="1" lang="ja-JP" altLang="en-US" sz="1100">
              <a:latin typeface="ＭＳ ゴシック" panose="020B0609070205080204" pitchFamily="49" charset="-128"/>
              <a:ea typeface="ＭＳ ゴシック" panose="020B0609070205080204" pitchFamily="49" charset="-128"/>
            </a:rPr>
            <a:t>千円減少したが、物価高騰の影響による光熱水費、燃料費の上昇分等の影響を引き続き受けている状況である。　　</a:t>
          </a:r>
        </a:p>
        <a:p>
          <a:r>
            <a:rPr kumimoji="1" lang="ja-JP" altLang="en-US" sz="1100">
              <a:latin typeface="ＭＳ ゴシック" panose="020B0609070205080204" pitchFamily="49" charset="-128"/>
              <a:ea typeface="ＭＳ ゴシック" panose="020B0609070205080204" pitchFamily="49" charset="-128"/>
            </a:rPr>
            <a:t>　今後も世界情勢に影響して高い水準で推移する可能性がある。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35560</xdr:rowOff>
    </xdr:from>
    <xdr:to>
      <xdr:col>82</xdr:col>
      <xdr:colOff>107950</xdr:colOff>
      <xdr:row>20</xdr:row>
      <xdr:rowOff>6985</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64410"/>
          <a:ext cx="0" cy="117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150512</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40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6985</xdr:rowOff>
    </xdr:from>
    <xdr:to>
      <xdr:col>82</xdr:col>
      <xdr:colOff>196850</xdr:colOff>
      <xdr:row>20</xdr:row>
      <xdr:rowOff>6985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43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121937</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007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35560</xdr:rowOff>
    </xdr:from>
    <xdr:to>
      <xdr:col>82</xdr:col>
      <xdr:colOff>196850</xdr:colOff>
      <xdr:row>13</xdr:row>
      <xdr:rowOff>35560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6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86995</xdr:rowOff>
    </xdr:from>
    <xdr:to>
      <xdr:col>82</xdr:col>
      <xdr:colOff>107950</xdr:colOff>
      <xdr:row>16</xdr:row>
      <xdr:rowOff>138430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5671800" y="283019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58437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458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41910</xdr:rowOff>
    </xdr:from>
    <xdr:to>
      <xdr:col>82</xdr:col>
      <xdr:colOff>158750</xdr:colOff>
      <xdr:row>15</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104140</xdr:rowOff>
    </xdr:from>
    <xdr:to>
      <xdr:col>78</xdr:col>
      <xdr:colOff>69850</xdr:colOff>
      <xdr:row>16</xdr:row>
      <xdr:rowOff>138430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84734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30480</xdr:rowOff>
    </xdr:from>
    <xdr:to>
      <xdr:col>78</xdr:col>
      <xdr:colOff>120650</xdr:colOff>
      <xdr:row>15</xdr:row>
      <xdr:rowOff>132080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60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142257</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371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167005</xdr:rowOff>
    </xdr:from>
    <xdr:to>
      <xdr:col>73</xdr:col>
      <xdr:colOff>180975</xdr:colOff>
      <xdr:row>16</xdr:row>
      <xdr:rowOff>104140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738755"/>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1905</xdr:rowOff>
    </xdr:from>
    <xdr:to>
      <xdr:col>74</xdr:col>
      <xdr:colOff>31750</xdr:colOff>
      <xdr:row>15</xdr:row>
      <xdr:rowOff>103505</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57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113682</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342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109855</xdr:rowOff>
    </xdr:from>
    <xdr:to>
      <xdr:col>69</xdr:col>
      <xdr:colOff>92075</xdr:colOff>
      <xdr:row>15</xdr:row>
      <xdr:rowOff>167005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004800" y="268160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121920</xdr:rowOff>
    </xdr:from>
    <xdr:to>
      <xdr:col>69</xdr:col>
      <xdr:colOff>142875</xdr:colOff>
      <xdr:row>15</xdr:row>
      <xdr:rowOff>52070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62247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139065</xdr:rowOff>
    </xdr:from>
    <xdr:to>
      <xdr:col>65</xdr:col>
      <xdr:colOff>53975</xdr:colOff>
      <xdr:row>15</xdr:row>
      <xdr:rowOff>69215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539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79392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308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36195</xdr:rowOff>
    </xdr:from>
    <xdr:to>
      <xdr:col>82</xdr:col>
      <xdr:colOff>158750</xdr:colOff>
      <xdr:row>16</xdr:row>
      <xdr:rowOff>137795</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77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8272</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751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87630</xdr:rowOff>
    </xdr:from>
    <xdr:to>
      <xdr:col>78</xdr:col>
      <xdr:colOff>120650</xdr:colOff>
      <xdr:row>17</xdr:row>
      <xdr:rowOff>17780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83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2557</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91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53340</xdr:rowOff>
    </xdr:from>
    <xdr:to>
      <xdr:col>74</xdr:col>
      <xdr:colOff>31750</xdr:colOff>
      <xdr:row>16</xdr:row>
      <xdr:rowOff>154940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139717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116205</xdr:rowOff>
    </xdr:from>
    <xdr:to>
      <xdr:col>69</xdr:col>
      <xdr:colOff>142875</xdr:colOff>
      <xdr:row>16</xdr:row>
      <xdr:rowOff>46355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68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31132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774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59055</xdr:rowOff>
    </xdr:from>
    <xdr:to>
      <xdr:col>65</xdr:col>
      <xdr:colOff>53975</xdr:colOff>
      <xdr:row>15</xdr:row>
      <xdr:rowOff>160655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63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145432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717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ゴシック" panose="020B0609070205080204" pitchFamily="49" charset="-128"/>
              <a:ea typeface="ＭＳ ゴシック" panose="020B0609070205080204" pitchFamily="49" charset="-128"/>
            </a:rPr>
            <a:t>　前年度から</a:t>
          </a:r>
          <a:r>
            <a:rPr kumimoji="1" lang="en-US" altLang="ja-JP" sz="1100">
              <a:latin typeface="ＭＳ ゴシック" panose="020B0609070205080204" pitchFamily="49" charset="-128"/>
              <a:ea typeface="ＭＳ ゴシック" panose="020B0609070205080204" pitchFamily="49" charset="-128"/>
            </a:rPr>
            <a:t>0.5</a:t>
          </a:r>
          <a:r>
            <a:rPr kumimoji="1" lang="ja-JP" altLang="en-US" sz="1100">
              <a:latin typeface="ＭＳ ゴシック" panose="020B0609070205080204" pitchFamily="49" charset="-128"/>
              <a:ea typeface="ＭＳ ゴシック" panose="020B0609070205080204" pitchFamily="49" charset="-128"/>
            </a:rPr>
            <a:t>ポイント減の</a:t>
          </a:r>
          <a:r>
            <a:rPr kumimoji="1" lang="en-US" altLang="ja-JP" sz="1100">
              <a:latin typeface="ＭＳ ゴシック" panose="020B0609070205080204" pitchFamily="49" charset="-128"/>
              <a:ea typeface="ＭＳ ゴシック" panose="020B0609070205080204" pitchFamily="49" charset="-128"/>
            </a:rPr>
            <a:t>2.5%</a:t>
          </a:r>
          <a:r>
            <a:rPr kumimoji="1" lang="ja-JP" altLang="en-US" sz="1100">
              <a:latin typeface="ＭＳ ゴシック" panose="020B0609070205080204" pitchFamily="49" charset="-128"/>
              <a:ea typeface="ＭＳ ゴシック" panose="020B0609070205080204" pitchFamily="49" charset="-128"/>
            </a:rPr>
            <a:t>となった。全国平均（</a:t>
          </a:r>
          <a:r>
            <a:rPr kumimoji="1" lang="en-US" altLang="ja-JP" sz="1100">
              <a:latin typeface="ＭＳ ゴシック" panose="020B0609070205080204" pitchFamily="49" charset="-128"/>
              <a:ea typeface="ＭＳ ゴシック" panose="020B0609070205080204" pitchFamily="49" charset="-128"/>
            </a:rPr>
            <a:t>13.4%</a:t>
          </a:r>
          <a:r>
            <a:rPr kumimoji="1" lang="ja-JP" altLang="en-US" sz="1100">
              <a:latin typeface="ＭＳ ゴシック" panose="020B0609070205080204" pitchFamily="49" charset="-128"/>
              <a:ea typeface="ＭＳ ゴシック" panose="020B0609070205080204" pitchFamily="49" charset="-128"/>
            </a:rPr>
            <a:t>）、宮城県平均（</a:t>
          </a:r>
          <a:r>
            <a:rPr kumimoji="1" lang="en-US" altLang="ja-JP" sz="1100">
              <a:latin typeface="ＭＳ ゴシック" panose="020B0609070205080204" pitchFamily="49" charset="-128"/>
              <a:ea typeface="ＭＳ ゴシック" panose="020B0609070205080204" pitchFamily="49" charset="-128"/>
            </a:rPr>
            <a:t>11.3%</a:t>
          </a:r>
          <a:r>
            <a:rPr kumimoji="1" lang="ja-JP" altLang="en-US" sz="1100">
              <a:latin typeface="ＭＳ ゴシック" panose="020B0609070205080204" pitchFamily="49" charset="-128"/>
              <a:ea typeface="ＭＳ ゴシック" panose="020B0609070205080204" pitchFamily="49" charset="-128"/>
            </a:rPr>
            <a:t>）、類似団体平均（</a:t>
          </a:r>
          <a:r>
            <a:rPr kumimoji="1" lang="en-US" altLang="ja-JP" sz="1100">
              <a:latin typeface="ＭＳ ゴシック" panose="020B0609070205080204" pitchFamily="49" charset="-128"/>
              <a:ea typeface="ＭＳ ゴシック" panose="020B0609070205080204" pitchFamily="49" charset="-128"/>
            </a:rPr>
            <a:t>4.1%</a:t>
          </a:r>
          <a:r>
            <a:rPr kumimoji="1" lang="ja-JP" altLang="en-US" sz="1100">
              <a:latin typeface="ＭＳ ゴシック" panose="020B0609070205080204" pitchFamily="49" charset="-128"/>
              <a:ea typeface="ＭＳ ゴシック" panose="020B0609070205080204" pitchFamily="49" charset="-128"/>
            </a:rPr>
            <a:t>）と比較するといずれも下回っている。</a:t>
          </a:r>
        </a:p>
        <a:p>
          <a:r>
            <a:rPr kumimoji="1" lang="ja-JP" altLang="en-US" sz="1100">
              <a:latin typeface="ＭＳ ゴシック" panose="020B0609070205080204" pitchFamily="49" charset="-128"/>
              <a:ea typeface="ＭＳ ゴシック" panose="020B0609070205080204" pitchFamily="49" charset="-128"/>
            </a:rPr>
            <a:t>　要因としては、令和</a:t>
          </a:r>
          <a:r>
            <a:rPr kumimoji="1" lang="en-US" altLang="ja-JP" sz="1100">
              <a:latin typeface="ＭＳ ゴシック" panose="020B0609070205080204" pitchFamily="49" charset="-128"/>
              <a:ea typeface="ＭＳ ゴシック" panose="020B0609070205080204" pitchFamily="49" charset="-128"/>
            </a:rPr>
            <a:t>6</a:t>
          </a:r>
          <a:r>
            <a:rPr kumimoji="1" lang="ja-JP" altLang="en-US" sz="1100">
              <a:latin typeface="ＭＳ ゴシック" panose="020B0609070205080204" pitchFamily="49" charset="-128"/>
              <a:ea typeface="ＭＳ ゴシック" panose="020B0609070205080204" pitchFamily="49" charset="-128"/>
            </a:rPr>
            <a:t>年</a:t>
          </a:r>
          <a:r>
            <a:rPr kumimoji="1" lang="en-US" altLang="ja-JP" sz="1100">
              <a:latin typeface="ＭＳ ゴシック" panose="020B0609070205080204" pitchFamily="49" charset="-128"/>
              <a:ea typeface="ＭＳ ゴシック" panose="020B0609070205080204" pitchFamily="49" charset="-128"/>
            </a:rPr>
            <a:t>4</a:t>
          </a:r>
          <a:r>
            <a:rPr kumimoji="1" lang="ja-JP" altLang="en-US" sz="1100">
              <a:latin typeface="ＭＳ ゴシック" panose="020B0609070205080204" pitchFamily="49" charset="-128"/>
              <a:ea typeface="ＭＳ ゴシック" panose="020B0609070205080204" pitchFamily="49" charset="-128"/>
            </a:rPr>
            <a:t>月の認定こども園開園に伴う保育所及び幼稚園を廃止したことによる保育所費（</a:t>
          </a:r>
          <a:r>
            <a:rPr kumimoji="1" lang="en-US" altLang="ja-JP" sz="1100">
              <a:latin typeface="ＭＳ ゴシック" panose="020B0609070205080204" pitchFamily="49" charset="-128"/>
              <a:ea typeface="ＭＳ ゴシック" panose="020B0609070205080204" pitchFamily="49" charset="-128"/>
            </a:rPr>
            <a:t>16,892</a:t>
          </a:r>
          <a:r>
            <a:rPr kumimoji="1" lang="ja-JP" altLang="en-US" sz="1100">
              <a:latin typeface="ＭＳ ゴシック" panose="020B0609070205080204" pitchFamily="49" charset="-128"/>
              <a:ea typeface="ＭＳ ゴシック" panose="020B0609070205080204" pitchFamily="49" charset="-128"/>
            </a:rPr>
            <a:t>千円皆減）が挙げられる。</a:t>
          </a:r>
        </a:p>
        <a:p>
          <a:r>
            <a:rPr kumimoji="1" lang="ja-JP" altLang="en-US" sz="1100">
              <a:latin typeface="ＭＳ ゴシック" panose="020B0609070205080204" pitchFamily="49" charset="-128"/>
              <a:ea typeface="ＭＳ ゴシック" panose="020B0609070205080204" pitchFamily="49" charset="-128"/>
            </a:rPr>
            <a:t>　人口は減少しているものの、子育て支援や高齢者福祉に係る経費が今後も同程度で推移するものと見込まれるため、今後も適正な事業運営に努める必要がある。</a:t>
          </a: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50800</xdr:rowOff>
    </xdr:from>
    <xdr:to>
      <xdr:col>24</xdr:col>
      <xdr:colOff>25400</xdr:colOff>
      <xdr:row>61</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89662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137177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50800</xdr:rowOff>
    </xdr:from>
    <xdr:to>
      <xdr:col>24</xdr:col>
      <xdr:colOff>114300</xdr:colOff>
      <xdr:row>52</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88900</xdr:rowOff>
    </xdr:from>
    <xdr:to>
      <xdr:col>24</xdr:col>
      <xdr:colOff>25400</xdr:colOff>
      <xdr:row>54</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3987800" y="917575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143527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401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xdr:rowOff>
    </xdr:from>
    <xdr:to>
      <xdr:col>19</xdr:col>
      <xdr:colOff>187325</xdr:colOff>
      <xdr:row>54</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27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67327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165100</xdr:rowOff>
    </xdr:from>
    <xdr:to>
      <xdr:col>15</xdr:col>
      <xdr:colOff>98425</xdr:colOff>
      <xdr:row>54</xdr:row>
      <xdr:rowOff>12700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2209800" y="92519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114300</xdr:rowOff>
    </xdr:from>
    <xdr:to>
      <xdr:col>15</xdr:col>
      <xdr:colOff>149225</xdr:colOff>
      <xdr:row>55</xdr:row>
      <xdr:rowOff>44450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29227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165100</xdr:rowOff>
    </xdr:from>
    <xdr:to>
      <xdr:col>11</xdr:col>
      <xdr:colOff>9525</xdr:colOff>
      <xdr:row>53</xdr:row>
      <xdr:rowOff>165100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1320800" y="9251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114300</xdr:rowOff>
    </xdr:from>
    <xdr:to>
      <xdr:col>11</xdr:col>
      <xdr:colOff>60325</xdr:colOff>
      <xdr:row>55</xdr:row>
      <xdr:rowOff>44450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29227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38100</xdr:rowOff>
    </xdr:from>
    <xdr:to>
      <xdr:col>24</xdr:col>
      <xdr:colOff>76200</xdr:colOff>
      <xdr:row>53</xdr:row>
      <xdr:rowOff>139700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12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54627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897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133350</xdr:rowOff>
    </xdr:from>
    <xdr:to>
      <xdr:col>20</xdr:col>
      <xdr:colOff>38100</xdr:colOff>
      <xdr:row>54</xdr:row>
      <xdr:rowOff>63500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73677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898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133350</xdr:rowOff>
    </xdr:from>
    <xdr:to>
      <xdr:col>15</xdr:col>
      <xdr:colOff>149225</xdr:colOff>
      <xdr:row>54</xdr:row>
      <xdr:rowOff>63500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73677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114300</xdr:rowOff>
    </xdr:from>
    <xdr:to>
      <xdr:col>11</xdr:col>
      <xdr:colOff>60325</xdr:colOff>
      <xdr:row>54</xdr:row>
      <xdr:rowOff>44450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54627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897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114300</xdr:rowOff>
    </xdr:from>
    <xdr:to>
      <xdr:col>6</xdr:col>
      <xdr:colOff>171450</xdr:colOff>
      <xdr:row>54</xdr:row>
      <xdr:rowOff>44450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54627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897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ゴシック" panose="020B0609070205080204" pitchFamily="49" charset="-128"/>
              <a:ea typeface="ＭＳ ゴシック" panose="020B0609070205080204" pitchFamily="49" charset="-128"/>
            </a:rPr>
            <a:t>　前年度から</a:t>
          </a:r>
          <a:r>
            <a:rPr kumimoji="1" lang="en-US" altLang="ja-JP" sz="1100">
              <a:latin typeface="ＭＳ ゴシック" panose="020B0609070205080204" pitchFamily="49" charset="-128"/>
              <a:ea typeface="ＭＳ ゴシック" panose="020B0609070205080204" pitchFamily="49" charset="-128"/>
            </a:rPr>
            <a:t>1.2</a:t>
          </a:r>
          <a:r>
            <a:rPr kumimoji="1" lang="ja-JP" altLang="en-US" sz="1100">
              <a:latin typeface="ＭＳ ゴシック" panose="020B0609070205080204" pitchFamily="49" charset="-128"/>
              <a:ea typeface="ＭＳ ゴシック" panose="020B0609070205080204" pitchFamily="49" charset="-128"/>
            </a:rPr>
            <a:t>ポイント増の</a:t>
          </a:r>
          <a:r>
            <a:rPr kumimoji="1" lang="en-US" altLang="ja-JP" sz="1100">
              <a:latin typeface="ＭＳ ゴシック" panose="020B0609070205080204" pitchFamily="49" charset="-128"/>
              <a:ea typeface="ＭＳ ゴシック" panose="020B0609070205080204" pitchFamily="49" charset="-128"/>
            </a:rPr>
            <a:t>11.6%</a:t>
          </a:r>
          <a:r>
            <a:rPr kumimoji="1" lang="ja-JP" altLang="en-US" sz="1100">
              <a:latin typeface="ＭＳ ゴシック" panose="020B0609070205080204" pitchFamily="49" charset="-128"/>
              <a:ea typeface="ＭＳ ゴシック" panose="020B0609070205080204" pitchFamily="49" charset="-128"/>
            </a:rPr>
            <a:t>となった。全国平均（</a:t>
          </a:r>
          <a:r>
            <a:rPr kumimoji="1" lang="en-US" altLang="ja-JP" sz="1100">
              <a:latin typeface="ＭＳ ゴシック" panose="020B0609070205080204" pitchFamily="49" charset="-128"/>
              <a:ea typeface="ＭＳ ゴシック" panose="020B0609070205080204" pitchFamily="49" charset="-128"/>
            </a:rPr>
            <a:t>12.5%</a:t>
          </a:r>
          <a:r>
            <a:rPr kumimoji="1" lang="ja-JP" altLang="en-US" sz="1100">
              <a:latin typeface="ＭＳ ゴシック" panose="020B0609070205080204" pitchFamily="49" charset="-128"/>
              <a:ea typeface="ＭＳ ゴシック" panose="020B0609070205080204" pitchFamily="49" charset="-128"/>
            </a:rPr>
            <a:t>）、宮城県平均（</a:t>
          </a:r>
          <a:r>
            <a:rPr kumimoji="1" lang="en-US" altLang="ja-JP" sz="1100">
              <a:latin typeface="ＭＳ ゴシック" panose="020B0609070205080204" pitchFamily="49" charset="-128"/>
              <a:ea typeface="ＭＳ ゴシック" panose="020B0609070205080204" pitchFamily="49" charset="-128"/>
            </a:rPr>
            <a:t>12.8%</a:t>
          </a:r>
          <a:r>
            <a:rPr kumimoji="1" lang="ja-JP" altLang="en-US" sz="1100">
              <a:latin typeface="ＭＳ ゴシック" panose="020B0609070205080204" pitchFamily="49" charset="-128"/>
              <a:ea typeface="ＭＳ ゴシック" panose="020B0609070205080204" pitchFamily="49" charset="-128"/>
            </a:rPr>
            <a:t>）と比較すると下回っているが、類似団体平均（</a:t>
          </a:r>
          <a:r>
            <a:rPr kumimoji="1" lang="en-US" altLang="ja-JP" sz="1100">
              <a:latin typeface="ＭＳ ゴシック" panose="020B0609070205080204" pitchFamily="49" charset="-128"/>
              <a:ea typeface="ＭＳ ゴシック" panose="020B0609070205080204" pitchFamily="49" charset="-128"/>
            </a:rPr>
            <a:t>10.9%</a:t>
          </a:r>
          <a:r>
            <a:rPr kumimoji="1" lang="ja-JP" altLang="en-US" sz="1100">
              <a:latin typeface="ＭＳ ゴシック" panose="020B0609070205080204" pitchFamily="49" charset="-128"/>
              <a:ea typeface="ＭＳ ゴシック" panose="020B0609070205080204" pitchFamily="49" charset="-128"/>
            </a:rPr>
            <a:t>）と比較すると上回っている。</a:t>
          </a:r>
        </a:p>
        <a:p>
          <a:r>
            <a:rPr kumimoji="1" lang="ja-JP" altLang="en-US" sz="1100">
              <a:latin typeface="ＭＳ ゴシック" panose="020B0609070205080204" pitchFamily="49" charset="-128"/>
              <a:ea typeface="ＭＳ ゴシック" panose="020B0609070205080204" pitchFamily="49" charset="-128"/>
            </a:rPr>
            <a:t>　要因としては、維持補修費における除雪経費（</a:t>
          </a:r>
          <a:r>
            <a:rPr kumimoji="1" lang="en-US" altLang="ja-JP" sz="1100">
              <a:latin typeface="ＭＳ ゴシック" panose="020B0609070205080204" pitchFamily="49" charset="-128"/>
              <a:ea typeface="ＭＳ ゴシック" panose="020B0609070205080204" pitchFamily="49" charset="-128"/>
            </a:rPr>
            <a:t>14,318</a:t>
          </a:r>
          <a:r>
            <a:rPr kumimoji="1" lang="ja-JP" altLang="en-US" sz="1100">
              <a:latin typeface="ＭＳ ゴシック" panose="020B0609070205080204" pitchFamily="49" charset="-128"/>
              <a:ea typeface="ＭＳ ゴシック" panose="020B0609070205080204" pitchFamily="49" charset="-128"/>
            </a:rPr>
            <a:t>千円増）、町道補修等工事（</a:t>
          </a:r>
          <a:r>
            <a:rPr kumimoji="1" lang="en-US" altLang="ja-JP" sz="1100">
              <a:latin typeface="ＭＳ ゴシック" panose="020B0609070205080204" pitchFamily="49" charset="-128"/>
              <a:ea typeface="ＭＳ ゴシック" panose="020B0609070205080204" pitchFamily="49" charset="-128"/>
            </a:rPr>
            <a:t>2,403</a:t>
          </a:r>
          <a:r>
            <a:rPr kumimoji="1" lang="ja-JP" altLang="en-US" sz="1100">
              <a:latin typeface="ＭＳ ゴシック" panose="020B0609070205080204" pitchFamily="49" charset="-128"/>
              <a:ea typeface="ＭＳ ゴシック" panose="020B0609070205080204" pitchFamily="49" charset="-128"/>
            </a:rPr>
            <a:t>千円増）が挙げられる。また、公共施設の老朽化による修繕等に伴い、今後、維持補修費が増加するものと見込んでいる。</a:t>
          </a:r>
        </a:p>
        <a:p>
          <a:r>
            <a:rPr kumimoji="1" lang="ja-JP" altLang="en-US" sz="1100">
              <a:latin typeface="ＭＳ ゴシック" panose="020B0609070205080204" pitchFamily="49" charset="-128"/>
              <a:ea typeface="ＭＳ ゴシック" panose="020B0609070205080204" pitchFamily="49" charset="-128"/>
            </a:rPr>
            <a:t>　そのため、公共施設等総合管理計画並びに個別計画に基づく適正な維持補修に取り組み、財政を圧迫させない計画的な財政運営に努める。</a:t>
          </a: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104140</xdr:rowOff>
    </xdr:from>
    <xdr:to>
      <xdr:col>82</xdr:col>
      <xdr:colOff>107950</xdr:colOff>
      <xdr:row>61</xdr:row>
      <xdr:rowOff>42418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019540"/>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14495</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72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42418</xdr:rowOff>
    </xdr:from>
    <xdr:to>
      <xdr:col>82</xdr:col>
      <xdr:colOff>196850</xdr:colOff>
      <xdr:row>61</xdr:row>
      <xdr:rowOff>42418</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500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19067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104140</xdr:rowOff>
    </xdr:from>
    <xdr:to>
      <xdr:col>82</xdr:col>
      <xdr:colOff>196850</xdr:colOff>
      <xdr:row>52</xdr:row>
      <xdr:rowOff>104140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49276</xdr:rowOff>
    </xdr:from>
    <xdr:to>
      <xdr:col>82</xdr:col>
      <xdr:colOff>107950</xdr:colOff>
      <xdr:row>56</xdr:row>
      <xdr:rowOff>159004</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5671800" y="9650476"/>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60723</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490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44196</xdr:rowOff>
    </xdr:from>
    <xdr:to>
      <xdr:col>82</xdr:col>
      <xdr:colOff>158750</xdr:colOff>
      <xdr:row>56</xdr:row>
      <xdr:rowOff>145796</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49276</xdr:rowOff>
    </xdr:from>
    <xdr:to>
      <xdr:col>78</xdr:col>
      <xdr:colOff>69850</xdr:colOff>
      <xdr:row>56</xdr:row>
      <xdr:rowOff>131572</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4782800" y="965047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9906</xdr:rowOff>
    </xdr:from>
    <xdr:to>
      <xdr:col>78</xdr:col>
      <xdr:colOff>120650</xdr:colOff>
      <xdr:row>57</xdr:row>
      <xdr:rowOff>111506</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7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96283</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9868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131572</xdr:rowOff>
    </xdr:from>
    <xdr:to>
      <xdr:col>73</xdr:col>
      <xdr:colOff>180975</xdr:colOff>
      <xdr:row>57</xdr:row>
      <xdr:rowOff>60706</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3893800" y="9732772"/>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83058</xdr:rowOff>
    </xdr:from>
    <xdr:to>
      <xdr:col>74</xdr:col>
      <xdr:colOff>31750</xdr:colOff>
      <xdr:row>58</xdr:row>
      <xdr:rowOff>13208</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855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169435</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94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60706</xdr:rowOff>
    </xdr:from>
    <xdr:to>
      <xdr:col>69</xdr:col>
      <xdr:colOff>92075</xdr:colOff>
      <xdr:row>57</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98333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55626</xdr:rowOff>
    </xdr:from>
    <xdr:to>
      <xdr:col>69</xdr:col>
      <xdr:colOff>142875</xdr:colOff>
      <xdr:row>57</xdr:row>
      <xdr:rowOff>157226</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142003</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91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147066</xdr:rowOff>
    </xdr:from>
    <xdr:to>
      <xdr:col>65</xdr:col>
      <xdr:colOff>53975</xdr:colOff>
      <xdr:row>58</xdr:row>
      <xdr:rowOff>77216</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1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61993</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1000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108204</xdr:rowOff>
    </xdr:from>
    <xdr:to>
      <xdr:col>82</xdr:col>
      <xdr:colOff>158750</xdr:colOff>
      <xdr:row>57</xdr:row>
      <xdr:rowOff>38354</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70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80281</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68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169926</xdr:rowOff>
    </xdr:from>
    <xdr:to>
      <xdr:col>78</xdr:col>
      <xdr:colOff>120650</xdr:colOff>
      <xdr:row>56</xdr:row>
      <xdr:rowOff>100076</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59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110253</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9368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80772</xdr:rowOff>
    </xdr:from>
    <xdr:to>
      <xdr:col>74</xdr:col>
      <xdr:colOff>31750</xdr:colOff>
      <xdr:row>57</xdr:row>
      <xdr:rowOff>10922</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968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21099</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45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9906</xdr:rowOff>
    </xdr:from>
    <xdr:to>
      <xdr:col>69</xdr:col>
      <xdr:colOff>142875</xdr:colOff>
      <xdr:row>57</xdr:row>
      <xdr:rowOff>111506</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78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121683</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551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130827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ゴシック" panose="020B0609070205080204" pitchFamily="49" charset="-128"/>
              <a:ea typeface="ＭＳ ゴシック" panose="020B0609070205080204" pitchFamily="49" charset="-128"/>
            </a:rPr>
            <a:t>　前年度から</a:t>
          </a:r>
          <a:r>
            <a:rPr kumimoji="1" lang="en-US" altLang="ja-JP" sz="1050">
              <a:latin typeface="ＭＳ ゴシック" panose="020B0609070205080204" pitchFamily="49" charset="-128"/>
              <a:ea typeface="ＭＳ ゴシック" panose="020B0609070205080204" pitchFamily="49" charset="-128"/>
            </a:rPr>
            <a:t>2.6</a:t>
          </a:r>
          <a:r>
            <a:rPr kumimoji="1" lang="ja-JP" altLang="en-US" sz="1050">
              <a:latin typeface="ＭＳ ゴシック" panose="020B0609070205080204" pitchFamily="49" charset="-128"/>
              <a:ea typeface="ＭＳ ゴシック" panose="020B0609070205080204" pitchFamily="49" charset="-128"/>
            </a:rPr>
            <a:t>ポイント増の</a:t>
          </a:r>
          <a:r>
            <a:rPr kumimoji="1" lang="en-US" altLang="ja-JP" sz="1050">
              <a:latin typeface="ＭＳ ゴシック" panose="020B0609070205080204" pitchFamily="49" charset="-128"/>
              <a:ea typeface="ＭＳ ゴシック" panose="020B0609070205080204" pitchFamily="49" charset="-128"/>
            </a:rPr>
            <a:t>19.5%</a:t>
          </a:r>
          <a:r>
            <a:rPr kumimoji="1" lang="ja-JP" altLang="en-US" sz="1050">
              <a:latin typeface="ＭＳ ゴシック" panose="020B0609070205080204" pitchFamily="49" charset="-128"/>
              <a:ea typeface="ＭＳ ゴシック" panose="020B0609070205080204" pitchFamily="49" charset="-128"/>
            </a:rPr>
            <a:t>となった。全国平均（</a:t>
          </a:r>
          <a:r>
            <a:rPr kumimoji="1" lang="en-US" altLang="ja-JP" sz="1050">
              <a:latin typeface="ＭＳ ゴシック" panose="020B0609070205080204" pitchFamily="49" charset="-128"/>
              <a:ea typeface="ＭＳ ゴシック" panose="020B0609070205080204" pitchFamily="49" charset="-128"/>
            </a:rPr>
            <a:t>10.7%</a:t>
          </a:r>
          <a:r>
            <a:rPr kumimoji="1" lang="ja-JP" altLang="en-US" sz="1050">
              <a:latin typeface="ＭＳ ゴシック" panose="020B0609070205080204" pitchFamily="49" charset="-128"/>
              <a:ea typeface="ＭＳ ゴシック" panose="020B0609070205080204" pitchFamily="49" charset="-128"/>
            </a:rPr>
            <a:t>）、宮城県平均（</a:t>
          </a:r>
          <a:r>
            <a:rPr kumimoji="1" lang="en-US" altLang="ja-JP" sz="1050">
              <a:latin typeface="ＭＳ ゴシック" panose="020B0609070205080204" pitchFamily="49" charset="-128"/>
              <a:ea typeface="ＭＳ ゴシック" panose="020B0609070205080204" pitchFamily="49" charset="-128"/>
            </a:rPr>
            <a:t>11.5%</a:t>
          </a:r>
          <a:r>
            <a:rPr kumimoji="1" lang="ja-JP" altLang="en-US" sz="1050">
              <a:latin typeface="ＭＳ ゴシック" panose="020B0609070205080204" pitchFamily="49" charset="-128"/>
              <a:ea typeface="ＭＳ ゴシック" panose="020B0609070205080204" pitchFamily="49" charset="-128"/>
            </a:rPr>
            <a:t>）、類似団体平均（</a:t>
          </a:r>
          <a:r>
            <a:rPr kumimoji="1" lang="en-US" altLang="ja-JP" sz="1050">
              <a:latin typeface="ＭＳ ゴシック" panose="020B0609070205080204" pitchFamily="49" charset="-128"/>
              <a:ea typeface="ＭＳ ゴシック" panose="020B0609070205080204" pitchFamily="49" charset="-128"/>
            </a:rPr>
            <a:t>17.5%</a:t>
          </a:r>
          <a:r>
            <a:rPr kumimoji="1" lang="ja-JP" altLang="en-US" sz="1050">
              <a:latin typeface="ＭＳ ゴシック" panose="020B0609070205080204" pitchFamily="49" charset="-128"/>
              <a:ea typeface="ＭＳ ゴシック" panose="020B0609070205080204" pitchFamily="49" charset="-128"/>
            </a:rPr>
            <a:t>）と比較するといずれも上回っている。</a:t>
          </a:r>
        </a:p>
        <a:p>
          <a:r>
            <a:rPr kumimoji="1" lang="ja-JP" altLang="en-US" sz="1050">
              <a:latin typeface="ＭＳ ゴシック" panose="020B0609070205080204" pitchFamily="49" charset="-128"/>
              <a:ea typeface="ＭＳ ゴシック" panose="020B0609070205080204" pitchFamily="49" charset="-128"/>
            </a:rPr>
            <a:t>　要因としては、令和</a:t>
          </a:r>
          <a:r>
            <a:rPr kumimoji="1" lang="en-US" altLang="ja-JP" sz="1050">
              <a:latin typeface="ＭＳ ゴシック" panose="020B0609070205080204" pitchFamily="49" charset="-128"/>
              <a:ea typeface="ＭＳ ゴシック" panose="020B0609070205080204" pitchFamily="49" charset="-128"/>
            </a:rPr>
            <a:t>6</a:t>
          </a:r>
          <a:r>
            <a:rPr kumimoji="1" lang="ja-JP" altLang="en-US" sz="1050">
              <a:latin typeface="ＭＳ ゴシック" panose="020B0609070205080204" pitchFamily="49" charset="-128"/>
              <a:ea typeface="ＭＳ ゴシック" panose="020B0609070205080204" pitchFamily="49" charset="-128"/>
            </a:rPr>
            <a:t>年</a:t>
          </a:r>
          <a:r>
            <a:rPr kumimoji="1" lang="en-US" altLang="ja-JP" sz="1050">
              <a:latin typeface="ＭＳ ゴシック" panose="020B0609070205080204" pitchFamily="49" charset="-128"/>
              <a:ea typeface="ＭＳ ゴシック" panose="020B0609070205080204" pitchFamily="49" charset="-128"/>
            </a:rPr>
            <a:t>4</a:t>
          </a:r>
          <a:r>
            <a:rPr kumimoji="1" lang="ja-JP" altLang="en-US" sz="1050">
              <a:latin typeface="ＭＳ ゴシック" panose="020B0609070205080204" pitchFamily="49" charset="-128"/>
              <a:ea typeface="ＭＳ ゴシック" panose="020B0609070205080204" pitchFamily="49" charset="-128"/>
            </a:rPr>
            <a:t>月の認定こども園開園に伴う施設型給付費負担金（</a:t>
          </a:r>
          <a:r>
            <a:rPr kumimoji="1" lang="en-US" altLang="ja-JP" sz="1050">
              <a:latin typeface="ＭＳ ゴシック" panose="020B0609070205080204" pitchFamily="49" charset="-128"/>
              <a:ea typeface="ＭＳ ゴシック" panose="020B0609070205080204" pitchFamily="49" charset="-128"/>
            </a:rPr>
            <a:t>39,970</a:t>
          </a:r>
          <a:r>
            <a:rPr kumimoji="1" lang="ja-JP" altLang="en-US" sz="1050">
              <a:latin typeface="ＭＳ ゴシック" panose="020B0609070205080204" pitchFamily="49" charset="-128"/>
              <a:ea typeface="ＭＳ ゴシック" panose="020B0609070205080204" pitchFamily="49" charset="-128"/>
            </a:rPr>
            <a:t>千円皆増）、地域子ども・子育て支援事業補助金等（</a:t>
          </a:r>
          <a:r>
            <a:rPr kumimoji="1" lang="en-US" altLang="ja-JP" sz="1050">
              <a:latin typeface="ＭＳ ゴシック" panose="020B0609070205080204" pitchFamily="49" charset="-128"/>
              <a:ea typeface="ＭＳ ゴシック" panose="020B0609070205080204" pitchFamily="49" charset="-128"/>
            </a:rPr>
            <a:t>36,546</a:t>
          </a:r>
          <a:r>
            <a:rPr kumimoji="1" lang="ja-JP" altLang="en-US" sz="1050">
              <a:latin typeface="ＭＳ ゴシック" panose="020B0609070205080204" pitchFamily="49" charset="-128"/>
              <a:ea typeface="ＭＳ ゴシック" panose="020B0609070205080204" pitchFamily="49" charset="-128"/>
            </a:rPr>
            <a:t>千円増）が挙げられる。その他、一部事務組合（加美郡保健医療福祉行政事務組合、大崎地域広域行政事務組合）への負担金は依然として高い水準にある。</a:t>
          </a:r>
        </a:p>
        <a:p>
          <a:r>
            <a:rPr kumimoji="1" lang="ja-JP" altLang="en-US" sz="1050">
              <a:latin typeface="ＭＳ ゴシック" panose="020B0609070205080204" pitchFamily="49" charset="-128"/>
              <a:ea typeface="ＭＳ ゴシック" panose="020B0609070205080204" pitchFamily="49" charset="-128"/>
            </a:rPr>
            <a:t>　また、各種団体への負担金・補助金も大きな割合を占めていることから、事業の明確化・見直しを図り、水準の適正化に努める。</a:t>
          </a: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168148</xdr:rowOff>
    </xdr:from>
    <xdr:to>
      <xdr:col>82</xdr:col>
      <xdr:colOff>107950</xdr:colOff>
      <xdr:row>40</xdr:row>
      <xdr:rowOff>140716</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flipV="1">
          <a:off x="16510000" y="599744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295" name="補助費等最小値テキスト">
          <a:extLst>
            <a:ext uri="{FF2B5EF4-FFF2-40B4-BE49-F238E27FC236}">
              <a16:creationId xmlns:a16="http://schemas.microsoft.com/office/drawing/2014/main" id="{00000000-0008-0000-0400-000027010000}"/>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83075</xdr:rowOff>
    </xdr:from>
    <xdr:ext cx="762000" cy="259045"/>
    <xdr:sp macro="" textlink="">
      <xdr:nvSpPr>
        <xdr:cNvPr id="297" name="補助費等最大値テキスト">
          <a:extLst>
            <a:ext uri="{FF2B5EF4-FFF2-40B4-BE49-F238E27FC236}">
              <a16:creationId xmlns:a16="http://schemas.microsoft.com/office/drawing/2014/main" id="{00000000-0008-0000-0400-000029010000}"/>
            </a:ext>
          </a:extLst>
        </xdr:cNvPr>
        <xdr:cNvSpPr txBox="1"/>
      </xdr:nvSpPr>
      <xdr:spPr>
        <a:xfrm>
          <a:off x="16598900" y="574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168148</xdr:rowOff>
    </xdr:from>
    <xdr:to>
      <xdr:col>82</xdr:col>
      <xdr:colOff>196850</xdr:colOff>
      <xdr:row>34</xdr:row>
      <xdr:rowOff>168148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599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156718</xdr:rowOff>
    </xdr:from>
    <xdr:to>
      <xdr:col>82</xdr:col>
      <xdr:colOff>107950</xdr:colOff>
      <xdr:row>38</xdr:row>
      <xdr:rowOff>104140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5671800" y="6500368"/>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149877</xdr:rowOff>
    </xdr:from>
    <xdr:ext cx="762000" cy="259045"/>
    <xdr:sp macro="" textlink="">
      <xdr:nvSpPr>
        <xdr:cNvPr id="300" name="補助費等平均値テキスト">
          <a:extLst>
            <a:ext uri="{FF2B5EF4-FFF2-40B4-BE49-F238E27FC236}">
              <a16:creationId xmlns:a16="http://schemas.microsoft.com/office/drawing/2014/main" id="{00000000-0008-0000-0400-00002C010000}"/>
            </a:ext>
          </a:extLst>
        </xdr:cNvPr>
        <xdr:cNvSpPr txBox="1"/>
      </xdr:nvSpPr>
      <xdr:spPr>
        <a:xfrm>
          <a:off x="16598900" y="6322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01" name="フローチャート: 判断 300">
          <a:extLst>
            <a:ext uri="{FF2B5EF4-FFF2-40B4-BE49-F238E27FC236}">
              <a16:creationId xmlns:a16="http://schemas.microsoft.com/office/drawing/2014/main" id="{00000000-0008-0000-0400-00002D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115570</xdr:rowOff>
    </xdr:from>
    <xdr:to>
      <xdr:col>78</xdr:col>
      <xdr:colOff>69850</xdr:colOff>
      <xdr:row>37</xdr:row>
      <xdr:rowOff>156718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4782800" y="645922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73914</xdr:rowOff>
    </xdr:from>
    <xdr:to>
      <xdr:col>78</xdr:col>
      <xdr:colOff>120650</xdr:colOff>
      <xdr:row>38</xdr:row>
      <xdr:rowOff>4064</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56210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14241</xdr:rowOff>
    </xdr:from>
    <xdr:ext cx="7366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5290800" y="6186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115570</xdr:rowOff>
    </xdr:from>
    <xdr:to>
      <xdr:col>73</xdr:col>
      <xdr:colOff>180975</xdr:colOff>
      <xdr:row>38</xdr:row>
      <xdr:rowOff>30988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3893800" y="645922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130827</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4401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30988</xdr:rowOff>
    </xdr:from>
    <xdr:to>
      <xdr:col>69</xdr:col>
      <xdr:colOff>92075</xdr:colOff>
      <xdr:row>38</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004800" y="6546088"/>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149352</xdr:rowOff>
    </xdr:from>
    <xdr:to>
      <xdr:col>69</xdr:col>
      <xdr:colOff>142875</xdr:colOff>
      <xdr:row>37</xdr:row>
      <xdr:rowOff>79502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89679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3512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2954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98823</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2623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53340</xdr:rowOff>
    </xdr:from>
    <xdr:to>
      <xdr:col>82</xdr:col>
      <xdr:colOff>158750</xdr:colOff>
      <xdr:row>38</xdr:row>
      <xdr:rowOff>154940</xdr:rowOff>
    </xdr:to>
    <xdr:sp macro="" textlink="">
      <xdr:nvSpPr>
        <xdr:cNvPr id="318" name="楕円 317">
          <a:extLst>
            <a:ext uri="{FF2B5EF4-FFF2-40B4-BE49-F238E27FC236}">
              <a16:creationId xmlns:a16="http://schemas.microsoft.com/office/drawing/2014/main" id="{00000000-0008-0000-0400-00003E010000}"/>
            </a:ext>
          </a:extLst>
        </xdr:cNvPr>
        <xdr:cNvSpPr/>
      </xdr:nvSpPr>
      <xdr:spPr>
        <a:xfrm>
          <a:off x="164592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25417</xdr:rowOff>
    </xdr:from>
    <xdr:ext cx="762000" cy="259045"/>
    <xdr:sp macro="" textlink="">
      <xdr:nvSpPr>
        <xdr:cNvPr id="319" name="補助費等該当値テキスト">
          <a:extLst>
            <a:ext uri="{FF2B5EF4-FFF2-40B4-BE49-F238E27FC236}">
              <a16:creationId xmlns:a16="http://schemas.microsoft.com/office/drawing/2014/main" id="{00000000-0008-0000-0400-00003F010000}"/>
            </a:ext>
          </a:extLst>
        </xdr:cNvPr>
        <xdr:cNvSpPr txBox="1"/>
      </xdr:nvSpPr>
      <xdr:spPr>
        <a:xfrm>
          <a:off x="165989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105918</xdr:rowOff>
    </xdr:from>
    <xdr:to>
      <xdr:col>78</xdr:col>
      <xdr:colOff>120650</xdr:colOff>
      <xdr:row>38</xdr:row>
      <xdr:rowOff>36068</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5621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20845</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535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64770</xdr:rowOff>
    </xdr:from>
    <xdr:to>
      <xdr:col>74</xdr:col>
      <xdr:colOff>31750</xdr:colOff>
      <xdr:row>37</xdr:row>
      <xdr:rowOff>166370</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4732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151147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401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151638</xdr:rowOff>
    </xdr:from>
    <xdr:to>
      <xdr:col>69</xdr:col>
      <xdr:colOff>142875</xdr:colOff>
      <xdr:row>38</xdr:row>
      <xdr:rowOff>81788</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3843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66565</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76200</xdr:rowOff>
    </xdr:from>
    <xdr:to>
      <xdr:col>65</xdr:col>
      <xdr:colOff>53975</xdr:colOff>
      <xdr:row>39</xdr:row>
      <xdr:rowOff>6350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2954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162577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ゴシック" panose="020B0609070205080204" pitchFamily="49" charset="-128"/>
              <a:ea typeface="ＭＳ ゴシック" panose="020B0609070205080204" pitchFamily="49" charset="-128"/>
            </a:rPr>
            <a:t>　前年度から</a:t>
          </a:r>
          <a:r>
            <a:rPr kumimoji="1" lang="en-US" altLang="ja-JP" sz="900">
              <a:latin typeface="ＭＳ ゴシック" panose="020B0609070205080204" pitchFamily="49" charset="-128"/>
              <a:ea typeface="ＭＳ ゴシック" panose="020B0609070205080204" pitchFamily="49" charset="-128"/>
            </a:rPr>
            <a:t>0.1</a:t>
          </a:r>
          <a:r>
            <a:rPr kumimoji="1" lang="ja-JP" altLang="en-US" sz="900">
              <a:latin typeface="ＭＳ ゴシック" panose="020B0609070205080204" pitchFamily="49" charset="-128"/>
              <a:ea typeface="ＭＳ ゴシック" panose="020B0609070205080204" pitchFamily="49" charset="-128"/>
            </a:rPr>
            <a:t>ポイント増の</a:t>
          </a:r>
          <a:r>
            <a:rPr kumimoji="1" lang="en-US" altLang="ja-JP" sz="900">
              <a:latin typeface="ＭＳ ゴシック" panose="020B0609070205080204" pitchFamily="49" charset="-128"/>
              <a:ea typeface="ＭＳ ゴシック" panose="020B0609070205080204" pitchFamily="49" charset="-128"/>
            </a:rPr>
            <a:t>9.5%</a:t>
          </a:r>
          <a:r>
            <a:rPr kumimoji="1" lang="ja-JP" altLang="en-US" sz="900">
              <a:latin typeface="ＭＳ ゴシック" panose="020B0609070205080204" pitchFamily="49" charset="-128"/>
              <a:ea typeface="ＭＳ ゴシック" panose="020B0609070205080204" pitchFamily="49" charset="-128"/>
            </a:rPr>
            <a:t>となった。全国平均（</a:t>
          </a:r>
          <a:r>
            <a:rPr kumimoji="1" lang="en-US" altLang="ja-JP" sz="900">
              <a:latin typeface="ＭＳ ゴシック" panose="020B0609070205080204" pitchFamily="49" charset="-128"/>
              <a:ea typeface="ＭＳ ゴシック" panose="020B0609070205080204" pitchFamily="49" charset="-128"/>
            </a:rPr>
            <a:t>15.0%</a:t>
          </a:r>
          <a:r>
            <a:rPr kumimoji="1" lang="ja-JP" altLang="en-US" sz="900">
              <a:latin typeface="ＭＳ ゴシック" panose="020B0609070205080204" pitchFamily="49" charset="-128"/>
              <a:ea typeface="ＭＳ ゴシック" panose="020B0609070205080204" pitchFamily="49" charset="-128"/>
            </a:rPr>
            <a:t>）、宮城県平均（</a:t>
          </a:r>
          <a:r>
            <a:rPr kumimoji="1" lang="en-US" altLang="ja-JP" sz="900">
              <a:latin typeface="ＭＳ ゴシック" panose="020B0609070205080204" pitchFamily="49" charset="-128"/>
              <a:ea typeface="ＭＳ ゴシック" panose="020B0609070205080204" pitchFamily="49" charset="-128"/>
            </a:rPr>
            <a:t>16.0%</a:t>
          </a:r>
          <a:r>
            <a:rPr kumimoji="1" lang="ja-JP" altLang="en-US" sz="900">
              <a:latin typeface="ＭＳ ゴシック" panose="020B0609070205080204" pitchFamily="49" charset="-128"/>
              <a:ea typeface="ＭＳ ゴシック" panose="020B0609070205080204" pitchFamily="49" charset="-128"/>
            </a:rPr>
            <a:t>）、類似団体平均（</a:t>
          </a:r>
          <a:r>
            <a:rPr kumimoji="1" lang="en-US" altLang="ja-JP" sz="900">
              <a:latin typeface="ＭＳ ゴシック" panose="020B0609070205080204" pitchFamily="49" charset="-128"/>
              <a:ea typeface="ＭＳ ゴシック" panose="020B0609070205080204" pitchFamily="49" charset="-128"/>
            </a:rPr>
            <a:t>15.4%</a:t>
          </a:r>
          <a:r>
            <a:rPr kumimoji="1" lang="ja-JP" altLang="en-US" sz="900">
              <a:latin typeface="ＭＳ ゴシック" panose="020B0609070205080204" pitchFamily="49" charset="-128"/>
              <a:ea typeface="ＭＳ ゴシック" panose="020B0609070205080204" pitchFamily="49" charset="-128"/>
            </a:rPr>
            <a:t>）と比較するといずれも下回っている。</a:t>
          </a:r>
        </a:p>
        <a:p>
          <a:r>
            <a:rPr kumimoji="1" lang="ja-JP" altLang="en-US" sz="900">
              <a:latin typeface="ＭＳ ゴシック" panose="020B0609070205080204" pitchFamily="49" charset="-128"/>
              <a:ea typeface="ＭＳ ゴシック" panose="020B0609070205080204" pitchFamily="49" charset="-128"/>
            </a:rPr>
            <a:t>　増加した要因として平成</a:t>
          </a:r>
          <a:r>
            <a:rPr kumimoji="1" lang="en-US" altLang="ja-JP" sz="900">
              <a:latin typeface="ＭＳ ゴシック" panose="020B0609070205080204" pitchFamily="49" charset="-128"/>
              <a:ea typeface="ＭＳ ゴシック" panose="020B0609070205080204" pitchFamily="49" charset="-128"/>
            </a:rPr>
            <a:t>24</a:t>
          </a:r>
          <a:r>
            <a:rPr kumimoji="1" lang="ja-JP" altLang="en-US" sz="900">
              <a:latin typeface="ＭＳ ゴシック" panose="020B0609070205080204" pitchFamily="49" charset="-128"/>
              <a:ea typeface="ＭＳ ゴシック" panose="020B0609070205080204" pitchFamily="49" charset="-128"/>
            </a:rPr>
            <a:t>年度に起債した地場産業振興施設建設事業債の繰上償還が挙げられる。平成</a:t>
          </a:r>
          <a:r>
            <a:rPr kumimoji="1" lang="en-US" altLang="ja-JP" sz="900">
              <a:latin typeface="ＭＳ ゴシック" panose="020B0609070205080204" pitchFamily="49" charset="-128"/>
              <a:ea typeface="ＭＳ ゴシック" panose="020B0609070205080204" pitchFamily="49" charset="-128"/>
            </a:rPr>
            <a:t>25</a:t>
          </a:r>
          <a:r>
            <a:rPr kumimoji="1" lang="ja-JP" altLang="en-US" sz="900">
              <a:latin typeface="ＭＳ ゴシック" panose="020B0609070205080204" pitchFamily="49" charset="-128"/>
              <a:ea typeface="ＭＳ ゴシック" panose="020B0609070205080204" pitchFamily="49" charset="-128"/>
            </a:rPr>
            <a:t>年度に起債した小中一貫校施設整備事業債の元金償還が平成</a:t>
          </a:r>
          <a:r>
            <a:rPr kumimoji="1" lang="en-US" altLang="ja-JP" sz="900">
              <a:latin typeface="ＭＳ ゴシック" panose="020B0609070205080204" pitchFamily="49" charset="-128"/>
              <a:ea typeface="ＭＳ ゴシック" panose="020B0609070205080204" pitchFamily="49" charset="-128"/>
            </a:rPr>
            <a:t>29</a:t>
          </a:r>
          <a:r>
            <a:rPr kumimoji="1" lang="ja-JP" altLang="en-US" sz="900">
              <a:latin typeface="ＭＳ ゴシック" panose="020B0609070205080204" pitchFamily="49" charset="-128"/>
              <a:ea typeface="ＭＳ ゴシック" panose="020B0609070205080204" pitchFamily="49" charset="-128"/>
            </a:rPr>
            <a:t>年度から始まったことから令和</a:t>
          </a:r>
          <a:r>
            <a:rPr kumimoji="1" lang="en-US" altLang="ja-JP" sz="900">
              <a:latin typeface="ＭＳ ゴシック" panose="020B0609070205080204" pitchFamily="49" charset="-128"/>
              <a:ea typeface="ＭＳ ゴシック" panose="020B0609070205080204" pitchFamily="49" charset="-128"/>
            </a:rPr>
            <a:t>4</a:t>
          </a:r>
          <a:r>
            <a:rPr kumimoji="1" lang="ja-JP" altLang="en-US" sz="900">
              <a:latin typeface="ＭＳ ゴシック" panose="020B0609070205080204" pitchFamily="49" charset="-128"/>
              <a:ea typeface="ＭＳ ゴシック" panose="020B0609070205080204" pitchFamily="49" charset="-128"/>
            </a:rPr>
            <a:t>年度に償還ピークを迎えたが、令和元年度以降は元利償還金額を超えない範囲での起債にとどめているため、令和</a:t>
          </a:r>
          <a:r>
            <a:rPr kumimoji="1" lang="en-US" altLang="ja-JP" sz="900">
              <a:latin typeface="ＭＳ ゴシック" panose="020B0609070205080204" pitchFamily="49" charset="-128"/>
              <a:ea typeface="ＭＳ ゴシック" panose="020B0609070205080204" pitchFamily="49" charset="-128"/>
            </a:rPr>
            <a:t>5</a:t>
          </a:r>
          <a:r>
            <a:rPr kumimoji="1" lang="ja-JP" altLang="en-US" sz="900">
              <a:latin typeface="ＭＳ ゴシック" panose="020B0609070205080204" pitchFamily="49" charset="-128"/>
              <a:ea typeface="ＭＳ ゴシック" panose="020B0609070205080204" pitchFamily="49" charset="-128"/>
            </a:rPr>
            <a:t>年度に償還額は減少に転じ、令和</a:t>
          </a:r>
          <a:r>
            <a:rPr kumimoji="1" lang="en-US" altLang="ja-JP" sz="900">
              <a:latin typeface="ＭＳ ゴシック" panose="020B0609070205080204" pitchFamily="49" charset="-128"/>
              <a:ea typeface="ＭＳ ゴシック" panose="020B0609070205080204" pitchFamily="49" charset="-128"/>
            </a:rPr>
            <a:t>8</a:t>
          </a:r>
          <a:r>
            <a:rPr kumimoji="1" lang="ja-JP" altLang="en-US" sz="900">
              <a:latin typeface="ＭＳ ゴシック" panose="020B0609070205080204" pitchFamily="49" charset="-128"/>
              <a:ea typeface="ＭＳ ゴシック" panose="020B0609070205080204" pitchFamily="49" charset="-128"/>
            </a:rPr>
            <a:t>年度までは減少傾向で推移する見込みである。また、次回の償還ピークは、令和</a:t>
          </a:r>
          <a:r>
            <a:rPr kumimoji="1" lang="en-US" altLang="ja-JP" sz="900">
              <a:latin typeface="ＭＳ ゴシック" panose="020B0609070205080204" pitchFamily="49" charset="-128"/>
              <a:ea typeface="ＭＳ ゴシック" panose="020B0609070205080204" pitchFamily="49" charset="-128"/>
            </a:rPr>
            <a:t>5</a:t>
          </a:r>
          <a:r>
            <a:rPr kumimoji="1" lang="ja-JP" altLang="en-US" sz="900">
              <a:latin typeface="ＭＳ ゴシック" panose="020B0609070205080204" pitchFamily="49" charset="-128"/>
              <a:ea typeface="ＭＳ ゴシック" panose="020B0609070205080204" pitchFamily="49" charset="-128"/>
            </a:rPr>
            <a:t>年度に起債した認定こども園整備事業債の元金償還が本格化する令和</a:t>
          </a:r>
          <a:r>
            <a:rPr kumimoji="1" lang="en-US" altLang="ja-JP" sz="900">
              <a:latin typeface="ＭＳ ゴシック" panose="020B0609070205080204" pitchFamily="49" charset="-128"/>
              <a:ea typeface="ＭＳ ゴシック" panose="020B0609070205080204" pitchFamily="49" charset="-128"/>
            </a:rPr>
            <a:t>11</a:t>
          </a:r>
          <a:r>
            <a:rPr kumimoji="1" lang="ja-JP" altLang="en-US" sz="900">
              <a:latin typeface="ＭＳ ゴシック" panose="020B0609070205080204" pitchFamily="49" charset="-128"/>
              <a:ea typeface="ＭＳ ゴシック" panose="020B0609070205080204" pitchFamily="49" charset="-128"/>
            </a:rPr>
            <a:t>年度になる見込みである。</a:t>
          </a:r>
        </a:p>
        <a:p>
          <a:r>
            <a:rPr kumimoji="1" lang="ja-JP" altLang="en-US" sz="900">
              <a:latin typeface="ＭＳ ゴシック" panose="020B0609070205080204" pitchFamily="49" charset="-128"/>
              <a:ea typeface="ＭＳ ゴシック" panose="020B0609070205080204" pitchFamily="49" charset="-128"/>
            </a:rPr>
            <a:t>　そのため、事業内容の見直しや精査を行うことで新規地方債の発行を抑制し、起債に極力依存しない財政運営を心がけていく。</a:t>
          </a:r>
        </a:p>
      </xdr:txBody>
    </xdr:sp>
    <xdr:clientData/>
  </xdr:twoCellAnchor>
  <xdr:oneCellAnchor>
    <xdr:from>
      <xdr:col>3</xdr:col>
      <xdr:colOff>123825</xdr:colOff>
      <xdr:row>69</xdr:row>
      <xdr:rowOff>107950</xdr:rowOff>
    </xdr:from>
    <xdr:ext cx="298543" cy="225703"/>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a:extLst>
            <a:ext uri="{FF2B5EF4-FFF2-40B4-BE49-F238E27FC236}">
              <a16:creationId xmlns:a16="http://schemas.microsoft.com/office/drawing/2014/main" id="{00000000-0008-0000-0400-000054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a:extLst>
            <a:ext uri="{FF2B5EF4-FFF2-40B4-BE49-F238E27FC236}">
              <a16:creationId xmlns:a16="http://schemas.microsoft.com/office/drawing/2014/main" id="{00000000-0008-0000-0400-00006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12700</xdr:rowOff>
    </xdr:from>
    <xdr:to>
      <xdr:col>24</xdr:col>
      <xdr:colOff>25400</xdr:colOff>
      <xdr:row>80</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flipV="1">
          <a:off x="4826000" y="1252855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5" name="公債費最小値テキスト">
          <a:extLst>
            <a:ext uri="{FF2B5EF4-FFF2-40B4-BE49-F238E27FC236}">
              <a16:creationId xmlns:a16="http://schemas.microsoft.com/office/drawing/2014/main" id="{00000000-0008-0000-0400-000063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99077</xdr:rowOff>
    </xdr:from>
    <xdr:ext cx="762000" cy="259045"/>
    <xdr:sp macro="" textlink="">
      <xdr:nvSpPr>
        <xdr:cNvPr id="357" name="公債費最大値テキスト">
          <a:extLst>
            <a:ext uri="{FF2B5EF4-FFF2-40B4-BE49-F238E27FC236}">
              <a16:creationId xmlns:a16="http://schemas.microsoft.com/office/drawing/2014/main" id="{00000000-0008-0000-0400-000065010000}"/>
            </a:ext>
          </a:extLst>
        </xdr:cNvPr>
        <xdr:cNvSpPr txBox="1"/>
      </xdr:nvSpPr>
      <xdr:spPr>
        <a:xfrm>
          <a:off x="4914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12700</xdr:rowOff>
    </xdr:from>
    <xdr:to>
      <xdr:col>24</xdr:col>
      <xdr:colOff>114300</xdr:colOff>
      <xdr:row>73</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8890</xdr:rowOff>
    </xdr:from>
    <xdr:to>
      <xdr:col>24</xdr:col>
      <xdr:colOff>25400</xdr:colOff>
      <xdr:row>75</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3987800" y="1286764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158766</xdr:rowOff>
    </xdr:from>
    <xdr:ext cx="762000" cy="259045"/>
    <xdr:sp macro="" textlink="">
      <xdr:nvSpPr>
        <xdr:cNvPr id="360" name="公債費平均値テキスト">
          <a:extLst>
            <a:ext uri="{FF2B5EF4-FFF2-40B4-BE49-F238E27FC236}">
              <a16:creationId xmlns:a16="http://schemas.microsoft.com/office/drawing/2014/main" id="{00000000-0008-0000-0400-000068010000}"/>
            </a:ext>
          </a:extLst>
        </xdr:cNvPr>
        <xdr:cNvSpPr txBox="1"/>
      </xdr:nvSpPr>
      <xdr:spPr>
        <a:xfrm>
          <a:off x="4914900" y="130175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15239</xdr:rowOff>
    </xdr:from>
    <xdr:to>
      <xdr:col>24</xdr:col>
      <xdr:colOff>76200</xdr:colOff>
      <xdr:row>76</xdr:row>
      <xdr:rowOff>116839</xdr:rowOff>
    </xdr:to>
    <xdr:sp macro="" textlink="">
      <xdr:nvSpPr>
        <xdr:cNvPr id="361" name="フローチャート: 判断 360">
          <a:extLst>
            <a:ext uri="{FF2B5EF4-FFF2-40B4-BE49-F238E27FC236}">
              <a16:creationId xmlns:a16="http://schemas.microsoft.com/office/drawing/2014/main" id="{00000000-0008-0000-0400-000069010000}"/>
            </a:ext>
          </a:extLst>
        </xdr:cNvPr>
        <xdr:cNvSpPr/>
      </xdr:nvSpPr>
      <xdr:spPr>
        <a:xfrm>
          <a:off x="47752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8890</xdr:rowOff>
    </xdr:from>
    <xdr:to>
      <xdr:col>19</xdr:col>
      <xdr:colOff>187325</xdr:colOff>
      <xdr:row>75</xdr:row>
      <xdr:rowOff>46990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098800" y="128676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26670</xdr:rowOff>
    </xdr:from>
    <xdr:to>
      <xdr:col>20</xdr:col>
      <xdr:colOff>38100</xdr:colOff>
      <xdr:row>76</xdr:row>
      <xdr:rowOff>128270</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937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113047</xdr:rowOff>
    </xdr:from>
    <xdr:ext cx="7366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3606800" y="13143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8890</xdr:rowOff>
    </xdr:from>
    <xdr:to>
      <xdr:col>15</xdr:col>
      <xdr:colOff>98425</xdr:colOff>
      <xdr:row>75</xdr:row>
      <xdr:rowOff>46990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2209800" y="128676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41911</xdr:rowOff>
    </xdr:from>
    <xdr:to>
      <xdr:col>15</xdr:col>
      <xdr:colOff>149225</xdr:colOff>
      <xdr:row>76</xdr:row>
      <xdr:rowOff>143511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048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128288</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717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8890</xdr:rowOff>
    </xdr:from>
    <xdr:to>
      <xdr:col>11</xdr:col>
      <xdr:colOff>9525</xdr:colOff>
      <xdr:row>75</xdr:row>
      <xdr:rowOff>31750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1320800" y="128676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3811</xdr:rowOff>
    </xdr:from>
    <xdr:to>
      <xdr:col>11</xdr:col>
      <xdr:colOff>60325</xdr:colOff>
      <xdr:row>76</xdr:row>
      <xdr:rowOff>105411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2159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90188</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1828800" y="13120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41911</xdr:rowOff>
    </xdr:from>
    <xdr:to>
      <xdr:col>6</xdr:col>
      <xdr:colOff>171450</xdr:colOff>
      <xdr:row>76</xdr:row>
      <xdr:rowOff>143511</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1270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128288</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939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133350</xdr:rowOff>
    </xdr:from>
    <xdr:to>
      <xdr:col>24</xdr:col>
      <xdr:colOff>76200</xdr:colOff>
      <xdr:row>75</xdr:row>
      <xdr:rowOff>63500</xdr:rowOff>
    </xdr:to>
    <xdr:sp macro="" textlink="">
      <xdr:nvSpPr>
        <xdr:cNvPr id="378" name="楕円 377">
          <a:extLst>
            <a:ext uri="{FF2B5EF4-FFF2-40B4-BE49-F238E27FC236}">
              <a16:creationId xmlns:a16="http://schemas.microsoft.com/office/drawing/2014/main" id="{00000000-0008-0000-0400-00007A010000}"/>
            </a:ext>
          </a:extLst>
        </xdr:cNvPr>
        <xdr:cNvSpPr/>
      </xdr:nvSpPr>
      <xdr:spPr>
        <a:xfrm>
          <a:off x="4775200" y="1282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149877</xdr:rowOff>
    </xdr:from>
    <xdr:ext cx="762000" cy="259045"/>
    <xdr:sp macro="" textlink="">
      <xdr:nvSpPr>
        <xdr:cNvPr id="379" name="公債費該当値テキスト">
          <a:extLst>
            <a:ext uri="{FF2B5EF4-FFF2-40B4-BE49-F238E27FC236}">
              <a16:creationId xmlns:a16="http://schemas.microsoft.com/office/drawing/2014/main" id="{00000000-0008-0000-0400-00007B010000}"/>
            </a:ext>
          </a:extLst>
        </xdr:cNvPr>
        <xdr:cNvSpPr txBox="1"/>
      </xdr:nvSpPr>
      <xdr:spPr>
        <a:xfrm>
          <a:off x="4914900" y="1266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129540</xdr:rowOff>
    </xdr:from>
    <xdr:to>
      <xdr:col>20</xdr:col>
      <xdr:colOff>38100</xdr:colOff>
      <xdr:row>75</xdr:row>
      <xdr:rowOff>59690</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3937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69867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2585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167640</xdr:rowOff>
    </xdr:from>
    <xdr:to>
      <xdr:col>15</xdr:col>
      <xdr:colOff>149225</xdr:colOff>
      <xdr:row>75</xdr:row>
      <xdr:rowOff>97790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048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107967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129540</xdr:rowOff>
    </xdr:from>
    <xdr:to>
      <xdr:col>11</xdr:col>
      <xdr:colOff>60325</xdr:colOff>
      <xdr:row>75</xdr:row>
      <xdr:rowOff>59690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2159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69867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152400</xdr:rowOff>
    </xdr:from>
    <xdr:to>
      <xdr:col>6</xdr:col>
      <xdr:colOff>171450</xdr:colOff>
      <xdr:row>75</xdr:row>
      <xdr:rowOff>82550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1270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92727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26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ゴシック" panose="020B0609070205080204" pitchFamily="49" charset="-128"/>
              <a:ea typeface="ＭＳ ゴシック" panose="020B0609070205080204" pitchFamily="49" charset="-128"/>
            </a:rPr>
            <a:t>　前年度から</a:t>
          </a:r>
          <a:r>
            <a:rPr kumimoji="1" lang="en-US" altLang="ja-JP" sz="1100">
              <a:latin typeface="ＭＳ ゴシック" panose="020B0609070205080204" pitchFamily="49" charset="-128"/>
              <a:ea typeface="ＭＳ ゴシック" panose="020B0609070205080204" pitchFamily="49" charset="-128"/>
            </a:rPr>
            <a:t>0.7</a:t>
          </a:r>
          <a:r>
            <a:rPr kumimoji="1" lang="ja-JP" altLang="en-US" sz="1100">
              <a:latin typeface="ＭＳ ゴシック" panose="020B0609070205080204" pitchFamily="49" charset="-128"/>
              <a:ea typeface="ＭＳ ゴシック" panose="020B0609070205080204" pitchFamily="49" charset="-128"/>
            </a:rPr>
            <a:t>ポイント減の</a:t>
          </a:r>
          <a:r>
            <a:rPr kumimoji="1" lang="en-US" altLang="ja-JP" sz="1100">
              <a:latin typeface="ＭＳ ゴシック" panose="020B0609070205080204" pitchFamily="49" charset="-128"/>
              <a:ea typeface="ＭＳ ゴシック" panose="020B0609070205080204" pitchFamily="49" charset="-128"/>
            </a:rPr>
            <a:t>74.8%</a:t>
          </a:r>
          <a:r>
            <a:rPr kumimoji="1" lang="ja-JP" altLang="en-US" sz="1100">
              <a:latin typeface="ＭＳ ゴシック" panose="020B0609070205080204" pitchFamily="49" charset="-128"/>
              <a:ea typeface="ＭＳ ゴシック" panose="020B0609070205080204" pitchFamily="49" charset="-128"/>
            </a:rPr>
            <a:t>となった。全国平均（</a:t>
          </a:r>
          <a:r>
            <a:rPr kumimoji="1" lang="en-US" altLang="ja-JP" sz="1100">
              <a:latin typeface="ＭＳ ゴシック" panose="020B0609070205080204" pitchFamily="49" charset="-128"/>
              <a:ea typeface="ＭＳ ゴシック" panose="020B0609070205080204" pitchFamily="49" charset="-128"/>
            </a:rPr>
            <a:t>78.8%</a:t>
          </a:r>
          <a:r>
            <a:rPr kumimoji="1" lang="ja-JP" altLang="en-US" sz="1100">
              <a:latin typeface="ＭＳ ゴシック" panose="020B0609070205080204" pitchFamily="49" charset="-128"/>
              <a:ea typeface="ＭＳ ゴシック" panose="020B0609070205080204" pitchFamily="49" charset="-128"/>
            </a:rPr>
            <a:t>）、宮城県平均（</a:t>
          </a:r>
          <a:r>
            <a:rPr kumimoji="1" lang="en-US" altLang="ja-JP" sz="1100">
              <a:latin typeface="ＭＳ ゴシック" panose="020B0609070205080204" pitchFamily="49" charset="-128"/>
              <a:ea typeface="ＭＳ ゴシック" panose="020B0609070205080204" pitchFamily="49" charset="-128"/>
            </a:rPr>
            <a:t>81.9%</a:t>
          </a:r>
          <a:r>
            <a:rPr kumimoji="1" lang="ja-JP" altLang="en-US" sz="1100">
              <a:latin typeface="ＭＳ ゴシック" panose="020B0609070205080204" pitchFamily="49" charset="-128"/>
              <a:ea typeface="ＭＳ ゴシック" panose="020B0609070205080204" pitchFamily="49" charset="-128"/>
            </a:rPr>
            <a:t>）と比較すると下回っているが、類似団体平均（</a:t>
          </a:r>
          <a:r>
            <a:rPr kumimoji="1" lang="en-US" altLang="ja-JP" sz="1100">
              <a:latin typeface="ＭＳ ゴシック" panose="020B0609070205080204" pitchFamily="49" charset="-128"/>
              <a:ea typeface="ＭＳ ゴシック" panose="020B0609070205080204" pitchFamily="49" charset="-128"/>
            </a:rPr>
            <a:t>72.6%</a:t>
          </a:r>
          <a:r>
            <a:rPr kumimoji="1" lang="ja-JP" altLang="en-US" sz="1100">
              <a:latin typeface="ＭＳ ゴシック" panose="020B0609070205080204" pitchFamily="49" charset="-128"/>
              <a:ea typeface="ＭＳ ゴシック" panose="020B0609070205080204" pitchFamily="49" charset="-128"/>
            </a:rPr>
            <a:t>）と比較すると上回っている。</a:t>
          </a:r>
        </a:p>
        <a:p>
          <a:r>
            <a:rPr kumimoji="1" lang="ja-JP" altLang="en-US" sz="1100">
              <a:latin typeface="ＭＳ ゴシック" panose="020B0609070205080204" pitchFamily="49" charset="-128"/>
              <a:ea typeface="ＭＳ ゴシック" panose="020B0609070205080204" pitchFamily="49" charset="-128"/>
            </a:rPr>
            <a:t>　主な要因としては、補助費等の大部分を占める一部事務組合（加美郡保健医療福祉行政事務組合、大崎地域広域行政事務組合）への負担金が高い水準で推移しているため、早急な改善は難しい状況である。そのため、長期的に経常経費の削減に努め、類似団体内平均以下の水準まで公債費以外の経常収支比率を引き下げるよう財政運営に努める。</a:t>
          </a:r>
        </a:p>
      </xdr:txBody>
    </xdr:sp>
    <xdr:clientData/>
  </xdr:twoCellAnchor>
  <xdr:oneCellAnchor>
    <xdr:from>
      <xdr:col>62</xdr:col>
      <xdr:colOff>6350</xdr:colOff>
      <xdr:row>69</xdr:row>
      <xdr:rowOff>107950</xdr:rowOff>
    </xdr:from>
    <xdr:ext cx="298543" cy="225703"/>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a:extLst>
            <a:ext uri="{FF2B5EF4-FFF2-40B4-BE49-F238E27FC236}">
              <a16:creationId xmlns:a16="http://schemas.microsoft.com/office/drawing/2014/main" id="{00000000-0008-0000-0400-00009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2" name="公債費以外グラフ枠">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170434</xdr:rowOff>
    </xdr:from>
    <xdr:to>
      <xdr:col>82</xdr:col>
      <xdr:colOff>107950</xdr:colOff>
      <xdr:row>79</xdr:row>
      <xdr:rowOff>152146</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flipV="1">
          <a:off x="16510000" y="12514834"/>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124223</xdr:rowOff>
    </xdr:from>
    <xdr:ext cx="762000" cy="259045"/>
    <xdr:sp macro="" textlink="">
      <xdr:nvSpPr>
        <xdr:cNvPr id="414" name="公債費以外最小値テキスト">
          <a:extLst>
            <a:ext uri="{FF2B5EF4-FFF2-40B4-BE49-F238E27FC236}">
              <a16:creationId xmlns:a16="http://schemas.microsoft.com/office/drawing/2014/main" id="{00000000-0008-0000-0400-00009E010000}"/>
            </a:ext>
          </a:extLst>
        </xdr:cNvPr>
        <xdr:cNvSpPr txBox="1"/>
      </xdr:nvSpPr>
      <xdr:spPr>
        <a:xfrm>
          <a:off x="16598900" y="13668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152146</xdr:rowOff>
    </xdr:from>
    <xdr:to>
      <xdr:col>82</xdr:col>
      <xdr:colOff>196850</xdr:colOff>
      <xdr:row>79</xdr:row>
      <xdr:rowOff>152146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6421100" y="1369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85361</xdr:rowOff>
    </xdr:from>
    <xdr:ext cx="762000" cy="259045"/>
    <xdr:sp macro="" textlink="">
      <xdr:nvSpPr>
        <xdr:cNvPr id="416" name="公債費以外最大値テキスト">
          <a:extLst>
            <a:ext uri="{FF2B5EF4-FFF2-40B4-BE49-F238E27FC236}">
              <a16:creationId xmlns:a16="http://schemas.microsoft.com/office/drawing/2014/main" id="{00000000-0008-0000-0400-0000A0010000}"/>
            </a:ext>
          </a:extLst>
        </xdr:cNvPr>
        <xdr:cNvSpPr txBox="1"/>
      </xdr:nvSpPr>
      <xdr:spPr>
        <a:xfrm>
          <a:off x="16598900" y="12258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170434</xdr:rowOff>
    </xdr:from>
    <xdr:to>
      <xdr:col>82</xdr:col>
      <xdr:colOff>196850</xdr:colOff>
      <xdr:row>72</xdr:row>
      <xdr:rowOff>170434</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2514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65278</xdr:rowOff>
    </xdr:from>
    <xdr:to>
      <xdr:col>82</xdr:col>
      <xdr:colOff>107950</xdr:colOff>
      <xdr:row>75</xdr:row>
      <xdr:rowOff>81280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5671800" y="12924028"/>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152163</xdr:rowOff>
    </xdr:from>
    <xdr:ext cx="762000" cy="259045"/>
    <xdr:sp macro="" textlink="">
      <xdr:nvSpPr>
        <xdr:cNvPr id="419" name="公債費以外平均値テキスト">
          <a:extLst>
            <a:ext uri="{FF2B5EF4-FFF2-40B4-BE49-F238E27FC236}">
              <a16:creationId xmlns:a16="http://schemas.microsoft.com/office/drawing/2014/main" id="{00000000-0008-0000-0400-0000A3010000}"/>
            </a:ext>
          </a:extLst>
        </xdr:cNvPr>
        <xdr:cNvSpPr txBox="1"/>
      </xdr:nvSpPr>
      <xdr:spPr>
        <a:xfrm>
          <a:off x="16598900" y="12668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135636</xdr:rowOff>
    </xdr:from>
    <xdr:to>
      <xdr:col>82</xdr:col>
      <xdr:colOff>158750</xdr:colOff>
      <xdr:row>75</xdr:row>
      <xdr:rowOff>65786</xdr:rowOff>
    </xdr:to>
    <xdr:sp macro="" textlink="">
      <xdr:nvSpPr>
        <xdr:cNvPr id="420" name="フローチャート: 判断 419">
          <a:extLst>
            <a:ext uri="{FF2B5EF4-FFF2-40B4-BE49-F238E27FC236}">
              <a16:creationId xmlns:a16="http://schemas.microsoft.com/office/drawing/2014/main" id="{00000000-0008-0000-0400-0000A4010000}"/>
            </a:ext>
          </a:extLst>
        </xdr:cNvPr>
        <xdr:cNvSpPr/>
      </xdr:nvSpPr>
      <xdr:spPr>
        <a:xfrm>
          <a:off x="16459200" y="1282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49276</xdr:rowOff>
    </xdr:from>
    <xdr:to>
      <xdr:col>78</xdr:col>
      <xdr:colOff>69850</xdr:colOff>
      <xdr:row>75</xdr:row>
      <xdr:rowOff>81280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4782800" y="1290802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112776</xdr:rowOff>
    </xdr:from>
    <xdr:to>
      <xdr:col>78</xdr:col>
      <xdr:colOff>120650</xdr:colOff>
      <xdr:row>75</xdr:row>
      <xdr:rowOff>42926</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5621000" y="1280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53103</xdr:rowOff>
    </xdr:from>
    <xdr:ext cx="7366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5290800" y="12568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49276</xdr:rowOff>
    </xdr:from>
    <xdr:to>
      <xdr:col>73</xdr:col>
      <xdr:colOff>180975</xdr:colOff>
      <xdr:row>75</xdr:row>
      <xdr:rowOff>49276</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3893800" y="129080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16527</xdr:rowOff>
    </xdr:from>
    <xdr:ext cx="762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4401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49276</xdr:rowOff>
    </xdr:from>
    <xdr:to>
      <xdr:col>69</xdr:col>
      <xdr:colOff>92075</xdr:colOff>
      <xdr:row>75</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3004800" y="12908026"/>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16764</xdr:rowOff>
    </xdr:from>
    <xdr:to>
      <xdr:col>69</xdr:col>
      <xdr:colOff>142875</xdr:colOff>
      <xdr:row>74</xdr:row>
      <xdr:rowOff>118364</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3843000" y="127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128541</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3512800" y="1247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103632</xdr:rowOff>
    </xdr:from>
    <xdr:to>
      <xdr:col>65</xdr:col>
      <xdr:colOff>53975</xdr:colOff>
      <xdr:row>75</xdr:row>
      <xdr:rowOff>33782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2954000" y="1279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43959</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2623800" y="1255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14478</xdr:rowOff>
    </xdr:from>
    <xdr:to>
      <xdr:col>82</xdr:col>
      <xdr:colOff>158750</xdr:colOff>
      <xdr:row>75</xdr:row>
      <xdr:rowOff>116078</xdr:rowOff>
    </xdr:to>
    <xdr:sp macro="" textlink="">
      <xdr:nvSpPr>
        <xdr:cNvPr id="437" name="楕円 436">
          <a:extLst>
            <a:ext uri="{FF2B5EF4-FFF2-40B4-BE49-F238E27FC236}">
              <a16:creationId xmlns:a16="http://schemas.microsoft.com/office/drawing/2014/main" id="{00000000-0008-0000-0400-0000B5010000}"/>
            </a:ext>
          </a:extLst>
        </xdr:cNvPr>
        <xdr:cNvSpPr/>
      </xdr:nvSpPr>
      <xdr:spPr>
        <a:xfrm>
          <a:off x="16459200" y="1287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158005</xdr:rowOff>
    </xdr:from>
    <xdr:ext cx="762000" cy="259045"/>
    <xdr:sp macro="" textlink="">
      <xdr:nvSpPr>
        <xdr:cNvPr id="438" name="公債費以外該当値テキスト">
          <a:extLst>
            <a:ext uri="{FF2B5EF4-FFF2-40B4-BE49-F238E27FC236}">
              <a16:creationId xmlns:a16="http://schemas.microsoft.com/office/drawing/2014/main" id="{00000000-0008-0000-0400-0000B6010000}"/>
            </a:ext>
          </a:extLst>
        </xdr:cNvPr>
        <xdr:cNvSpPr txBox="1"/>
      </xdr:nvSpPr>
      <xdr:spPr>
        <a:xfrm>
          <a:off x="16598900" y="1284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30480</xdr:rowOff>
    </xdr:from>
    <xdr:to>
      <xdr:col>78</xdr:col>
      <xdr:colOff>120650</xdr:colOff>
      <xdr:row>75</xdr:row>
      <xdr:rowOff>132080</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5621000" y="1288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116857</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2975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169926</xdr:rowOff>
    </xdr:from>
    <xdr:to>
      <xdr:col>74</xdr:col>
      <xdr:colOff>31750</xdr:colOff>
      <xdr:row>75</xdr:row>
      <xdr:rowOff>100076</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4732000" y="12857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84853</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401800" y="12943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169926</xdr:rowOff>
    </xdr:from>
    <xdr:to>
      <xdr:col>69</xdr:col>
      <xdr:colOff>142875</xdr:colOff>
      <xdr:row>75</xdr:row>
      <xdr:rowOff>100076</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3843000" y="12857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84853</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2943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19050</xdr:rowOff>
    </xdr:from>
    <xdr:to>
      <xdr:col>65</xdr:col>
      <xdr:colOff>53975</xdr:colOff>
      <xdr:row>75</xdr:row>
      <xdr:rowOff>120650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2954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105427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296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宮城県色麻町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56485</xdr:rowOff>
    </xdr:from>
    <xdr:to>
      <xdr:col>29</xdr:col>
      <xdr:colOff>127000</xdr:colOff>
      <xdr:row>20</xdr:row>
      <xdr:rowOff>14415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90060"/>
          <a:ext cx="0" cy="15009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157942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6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14415</xdr:rowOff>
    </xdr:from>
    <xdr:to>
      <xdr:col>30</xdr:col>
      <xdr:colOff>25400</xdr:colOff>
      <xdr:row>20</xdr:row>
      <xdr:rowOff>14415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910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142862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56485</xdr:rowOff>
    </xdr:from>
    <xdr:to>
      <xdr:col>30</xdr:col>
      <xdr:colOff>25400</xdr:colOff>
      <xdr:row>11</xdr:row>
      <xdr:rowOff>56485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900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71344</xdr:rowOff>
    </xdr:from>
    <xdr:to>
      <xdr:col>29</xdr:col>
      <xdr:colOff>127000</xdr:colOff>
      <xdr:row>18</xdr:row>
      <xdr:rowOff>37816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3033619"/>
          <a:ext cx="647700" cy="1379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171007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90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154480</xdr:rowOff>
    </xdr:from>
    <xdr:to>
      <xdr:col>29</xdr:col>
      <xdr:colOff>177800</xdr:colOff>
      <xdr:row>17</xdr:row>
      <xdr:rowOff>84630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453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71344</xdr:rowOff>
    </xdr:from>
    <xdr:to>
      <xdr:col>26</xdr:col>
      <xdr:colOff>50800</xdr:colOff>
      <xdr:row>17</xdr:row>
      <xdr:rowOff>115456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33619"/>
          <a:ext cx="698500" cy="441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77015</xdr:rowOff>
    </xdr:from>
    <xdr:to>
      <xdr:col>26</xdr:col>
      <xdr:colOff>101600</xdr:colOff>
      <xdr:row>18</xdr:row>
      <xdr:rowOff>7165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39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163392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25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115456</xdr:rowOff>
    </xdr:from>
    <xdr:to>
      <xdr:col>22</xdr:col>
      <xdr:colOff>114300</xdr:colOff>
      <xdr:row>18</xdr:row>
      <xdr:rowOff>1384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77731"/>
          <a:ext cx="698500" cy="573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119009</xdr:rowOff>
    </xdr:from>
    <xdr:to>
      <xdr:col>22</xdr:col>
      <xdr:colOff>165100</xdr:colOff>
      <xdr:row>18</xdr:row>
      <xdr:rowOff>49159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1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33936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67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77622</xdr:rowOff>
    </xdr:from>
    <xdr:to>
      <xdr:col>18</xdr:col>
      <xdr:colOff>177800</xdr:colOff>
      <xdr:row>18</xdr:row>
      <xdr:rowOff>1384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2868447"/>
          <a:ext cx="698500" cy="2666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163990</xdr:rowOff>
    </xdr:from>
    <xdr:to>
      <xdr:col>19</xdr:col>
      <xdr:colOff>38100</xdr:colOff>
      <xdr:row>18</xdr:row>
      <xdr:rowOff>94140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262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78917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1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23889</xdr:rowOff>
    </xdr:from>
    <xdr:to>
      <xdr:col>15</xdr:col>
      <xdr:colOff>101600</xdr:colOff>
      <xdr:row>18</xdr:row>
      <xdr:rowOff>125488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5761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110266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158466</xdr:rowOff>
    </xdr:from>
    <xdr:to>
      <xdr:col>29</xdr:col>
      <xdr:colOff>177800</xdr:colOff>
      <xdr:row>18</xdr:row>
      <xdr:rowOff>88616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207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130543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9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20544</xdr:rowOff>
    </xdr:from>
    <xdr:to>
      <xdr:col>26</xdr:col>
      <xdr:colOff>101600</xdr:colOff>
      <xdr:row>17</xdr:row>
      <xdr:rowOff>122144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828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132321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751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64656</xdr:rowOff>
    </xdr:from>
    <xdr:to>
      <xdr:col>22</xdr:col>
      <xdr:colOff>165100</xdr:colOff>
      <xdr:row>17</xdr:row>
      <xdr:rowOff>166256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269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4983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795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122034</xdr:rowOff>
    </xdr:from>
    <xdr:to>
      <xdr:col>19</xdr:col>
      <xdr:colOff>38100</xdr:colOff>
      <xdr:row>18</xdr:row>
      <xdr:rowOff>52184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843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62361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853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26822</xdr:rowOff>
    </xdr:from>
    <xdr:to>
      <xdr:col>15</xdr:col>
      <xdr:colOff>101600</xdr:colOff>
      <xdr:row>16</xdr:row>
      <xdr:rowOff>128422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176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138599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586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253202</xdr:rowOff>
    </xdr:from>
    <xdr:to>
      <xdr:col>29</xdr:col>
      <xdr:colOff>127000</xdr:colOff>
      <xdr:row>38</xdr:row>
      <xdr:rowOff>81105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77752"/>
          <a:ext cx="0" cy="13709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53182</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20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81105</xdr:rowOff>
    </xdr:from>
    <xdr:to>
      <xdr:col>30</xdr:col>
      <xdr:colOff>25400</xdr:colOff>
      <xdr:row>38</xdr:row>
      <xdr:rowOff>81105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487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168129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2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253202</xdr:rowOff>
    </xdr:from>
    <xdr:to>
      <xdr:col>30</xdr:col>
      <xdr:colOff>25400</xdr:colOff>
      <xdr:row>33</xdr:row>
      <xdr:rowOff>253202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777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173497</xdr:rowOff>
    </xdr:from>
    <xdr:to>
      <xdr:col>29</xdr:col>
      <xdr:colOff>127000</xdr:colOff>
      <xdr:row>35</xdr:row>
      <xdr:rowOff>187289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783847"/>
          <a:ext cx="647700" cy="137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196059</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806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223982</xdr:rowOff>
    </xdr:from>
    <xdr:to>
      <xdr:col>29</xdr:col>
      <xdr:colOff>177800</xdr:colOff>
      <xdr:row>35</xdr:row>
      <xdr:rowOff>325582</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34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187289</xdr:rowOff>
    </xdr:from>
    <xdr:to>
      <xdr:col>26</xdr:col>
      <xdr:colOff>50800</xdr:colOff>
      <xdr:row>35</xdr:row>
      <xdr:rowOff>224162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797639"/>
          <a:ext cx="698500" cy="368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232738</xdr:rowOff>
    </xdr:from>
    <xdr:to>
      <xdr:col>26</xdr:col>
      <xdr:colOff>101600</xdr:colOff>
      <xdr:row>35</xdr:row>
      <xdr:rowOff>334338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30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319115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929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224162</xdr:rowOff>
    </xdr:from>
    <xdr:to>
      <xdr:col>22</xdr:col>
      <xdr:colOff>114300</xdr:colOff>
      <xdr:row>35</xdr:row>
      <xdr:rowOff>232529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834512"/>
          <a:ext cx="698500" cy="83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234025</xdr:rowOff>
    </xdr:from>
    <xdr:to>
      <xdr:col>22</xdr:col>
      <xdr:colOff>165100</xdr:colOff>
      <xdr:row>35</xdr:row>
      <xdr:rowOff>335625</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44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320402</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930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232529</xdr:rowOff>
    </xdr:from>
    <xdr:to>
      <xdr:col>18</xdr:col>
      <xdr:colOff>177800</xdr:colOff>
      <xdr:row>35</xdr:row>
      <xdr:rowOff>245758</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842879"/>
          <a:ext cx="698500" cy="132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263324</xdr:rowOff>
    </xdr:from>
    <xdr:to>
      <xdr:col>19</xdr:col>
      <xdr:colOff>38100</xdr:colOff>
      <xdr:row>36</xdr:row>
      <xdr:rowOff>22024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73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6801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960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282336</xdr:rowOff>
    </xdr:from>
    <xdr:to>
      <xdr:col>15</xdr:col>
      <xdr:colOff>101600</xdr:colOff>
      <xdr:row>36</xdr:row>
      <xdr:rowOff>41036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926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25813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979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122697</xdr:rowOff>
    </xdr:from>
    <xdr:to>
      <xdr:col>29</xdr:col>
      <xdr:colOff>177800</xdr:colOff>
      <xdr:row>35</xdr:row>
      <xdr:rowOff>224297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7330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310674</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578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136489</xdr:rowOff>
    </xdr:from>
    <xdr:to>
      <xdr:col>26</xdr:col>
      <xdr:colOff>101600</xdr:colOff>
      <xdr:row>35</xdr:row>
      <xdr:rowOff>238089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7468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248266</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515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173362</xdr:rowOff>
    </xdr:from>
    <xdr:to>
      <xdr:col>22</xdr:col>
      <xdr:colOff>165100</xdr:colOff>
      <xdr:row>35</xdr:row>
      <xdr:rowOff>274962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7837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285139</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552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181729</xdr:rowOff>
    </xdr:from>
    <xdr:to>
      <xdr:col>19</xdr:col>
      <xdr:colOff>38100</xdr:colOff>
      <xdr:row>35</xdr:row>
      <xdr:rowOff>283329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7920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293506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560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194958</xdr:rowOff>
    </xdr:from>
    <xdr:to>
      <xdr:col>15</xdr:col>
      <xdr:colOff>101600</xdr:colOff>
      <xdr:row>35</xdr:row>
      <xdr:rowOff>296558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8053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306735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574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宮城県色麻町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6,103
6,068
109.28
5,308,172
5,188,214
104,209
3,112,690
3,143,610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72.6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73677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131044</xdr:rowOff>
    </xdr:from>
    <xdr:to>
      <xdr:col>24</xdr:col>
      <xdr:colOff>62865</xdr:colOff>
      <xdr:row>39</xdr:row>
      <xdr:rowOff>61047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45994"/>
          <a:ext cx="1270" cy="1301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64874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5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61047</xdr:rowOff>
    </xdr:from>
    <xdr:to>
      <xdr:col>24</xdr:col>
      <xdr:colOff>152400</xdr:colOff>
      <xdr:row>39</xdr:row>
      <xdr:rowOff>61047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77721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21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131044</xdr:rowOff>
    </xdr:from>
    <xdr:to>
      <xdr:col>24</xdr:col>
      <xdr:colOff>152400</xdr:colOff>
      <xdr:row>31</xdr:row>
      <xdr:rowOff>131044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45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144874</xdr:rowOff>
    </xdr:from>
    <xdr:to>
      <xdr:col>24</xdr:col>
      <xdr:colOff>63500</xdr:colOff>
      <xdr:row>37</xdr:row>
      <xdr:rowOff>113023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317074"/>
          <a:ext cx="838200" cy="139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116166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169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93289</xdr:rowOff>
    </xdr:from>
    <xdr:to>
      <xdr:col>24</xdr:col>
      <xdr:colOff>114300</xdr:colOff>
      <xdr:row>37</xdr:row>
      <xdr:rowOff>23439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6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144874</xdr:rowOff>
    </xdr:from>
    <xdr:to>
      <xdr:col>19</xdr:col>
      <xdr:colOff>177800</xdr:colOff>
      <xdr:row>37</xdr:row>
      <xdr:rowOff>20881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317074"/>
          <a:ext cx="889000" cy="47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8570</xdr:rowOff>
    </xdr:from>
    <xdr:to>
      <xdr:col>20</xdr:col>
      <xdr:colOff>38100</xdr:colOff>
      <xdr:row>37</xdr:row>
      <xdr:rowOff>110170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5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101297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444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20881</xdr:rowOff>
    </xdr:from>
    <xdr:to>
      <xdr:col>15</xdr:col>
      <xdr:colOff>50800</xdr:colOff>
      <xdr:row>37</xdr:row>
      <xdr:rowOff>36952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64531"/>
          <a:ext cx="889000" cy="16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42547</xdr:rowOff>
    </xdr:from>
    <xdr:to>
      <xdr:col>15</xdr:col>
      <xdr:colOff>101600</xdr:colOff>
      <xdr:row>37</xdr:row>
      <xdr:rowOff>144147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8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135275</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478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36952</xdr:rowOff>
    </xdr:from>
    <xdr:to>
      <xdr:col>10</xdr:col>
      <xdr:colOff>114300</xdr:colOff>
      <xdr:row>37</xdr:row>
      <xdr:rowOff>98598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80602"/>
          <a:ext cx="889000" cy="6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64531</xdr:rowOff>
    </xdr:from>
    <xdr:to>
      <xdr:col>10</xdr:col>
      <xdr:colOff>165100</xdr:colOff>
      <xdr:row>37</xdr:row>
      <xdr:rowOff>166131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4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157258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500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96124</xdr:rowOff>
    </xdr:from>
    <xdr:to>
      <xdr:col>6</xdr:col>
      <xdr:colOff>38100</xdr:colOff>
      <xdr:row>38</xdr:row>
      <xdr:rowOff>26274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3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17401</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532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62223</xdr:rowOff>
    </xdr:from>
    <xdr:to>
      <xdr:col>24</xdr:col>
      <xdr:colOff>114300</xdr:colOff>
      <xdr:row>37</xdr:row>
      <xdr:rowOff>163823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405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40650</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84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94074</xdr:rowOff>
    </xdr:from>
    <xdr:to>
      <xdr:col>20</xdr:col>
      <xdr:colOff>38100</xdr:colOff>
      <xdr:row>37</xdr:row>
      <xdr:rowOff>24224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66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40751</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041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141531</xdr:rowOff>
    </xdr:from>
    <xdr:to>
      <xdr:col>15</xdr:col>
      <xdr:colOff>101600</xdr:colOff>
      <xdr:row>37</xdr:row>
      <xdr:rowOff>71681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13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88208</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088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157602</xdr:rowOff>
    </xdr:from>
    <xdr:to>
      <xdr:col>10</xdr:col>
      <xdr:colOff>165100</xdr:colOff>
      <xdr:row>37</xdr:row>
      <xdr:rowOff>87752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29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104279</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105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47798</xdr:rowOff>
    </xdr:from>
    <xdr:to>
      <xdr:col>6</xdr:col>
      <xdr:colOff>38100</xdr:colOff>
      <xdr:row>37</xdr:row>
      <xdr:rowOff>149398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91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165925</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166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6959</xdr:rowOff>
    </xdr:from>
    <xdr:to>
      <xdr:col>24</xdr:col>
      <xdr:colOff>62865</xdr:colOff>
      <xdr:row>59</xdr:row>
      <xdr:rowOff>550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50909"/>
          <a:ext cx="1270" cy="1365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4377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550</xdr:rowOff>
    </xdr:from>
    <xdr:to>
      <xdr:col>24</xdr:col>
      <xdr:colOff>152400</xdr:colOff>
      <xdr:row>59</xdr:row>
      <xdr:rowOff>550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11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125086</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261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1,849,200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6959</xdr:rowOff>
    </xdr:from>
    <xdr:to>
      <xdr:col>24</xdr:col>
      <xdr:colOff>152400</xdr:colOff>
      <xdr:row>51</xdr:row>
      <xdr:rowOff>6959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5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110358</xdr:rowOff>
    </xdr:from>
    <xdr:to>
      <xdr:col>24</xdr:col>
      <xdr:colOff>63500</xdr:colOff>
      <xdr:row>58</xdr:row>
      <xdr:rowOff>115586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10054458"/>
          <a:ext cx="838200" cy="5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64257</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369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41380</xdr:rowOff>
    </xdr:from>
    <xdr:to>
      <xdr:col>24</xdr:col>
      <xdr:colOff>114300</xdr:colOff>
      <xdr:row>58</xdr:row>
      <xdr:rowOff>142980</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8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110358</xdr:rowOff>
    </xdr:from>
    <xdr:to>
      <xdr:col>19</xdr:col>
      <xdr:colOff>177800</xdr:colOff>
      <xdr:row>58</xdr:row>
      <xdr:rowOff>111366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54458"/>
          <a:ext cx="889000" cy="1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51132</xdr:rowOff>
    </xdr:from>
    <xdr:to>
      <xdr:col>20</xdr:col>
      <xdr:colOff>38100</xdr:colOff>
      <xdr:row>58</xdr:row>
      <xdr:rowOff>152732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9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169259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770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111366</xdr:rowOff>
    </xdr:from>
    <xdr:to>
      <xdr:col>15</xdr:col>
      <xdr:colOff>50800</xdr:colOff>
      <xdr:row>58</xdr:row>
      <xdr:rowOff>117960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55466"/>
          <a:ext cx="889000" cy="6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55380</xdr:rowOff>
    </xdr:from>
    <xdr:to>
      <xdr:col>15</xdr:col>
      <xdr:colOff>101600</xdr:colOff>
      <xdr:row>58</xdr:row>
      <xdr:rowOff>156980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9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2057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774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117249</xdr:rowOff>
    </xdr:from>
    <xdr:to>
      <xdr:col>10</xdr:col>
      <xdr:colOff>114300</xdr:colOff>
      <xdr:row>58</xdr:row>
      <xdr:rowOff>117960</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10061349"/>
          <a:ext cx="889000" cy="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65801</xdr:rowOff>
    </xdr:from>
    <xdr:to>
      <xdr:col>10</xdr:col>
      <xdr:colOff>165100</xdr:colOff>
      <xdr:row>58</xdr:row>
      <xdr:rowOff>167401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0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12478</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785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79097</xdr:rowOff>
    </xdr:from>
    <xdr:to>
      <xdr:col>6</xdr:col>
      <xdr:colOff>38100</xdr:colOff>
      <xdr:row>59</xdr:row>
      <xdr:rowOff>9247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2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374</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10115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64786</xdr:rowOff>
    </xdr:from>
    <xdr:to>
      <xdr:col>24</xdr:col>
      <xdr:colOff>114300</xdr:colOff>
      <xdr:row>58</xdr:row>
      <xdr:rowOff>166386</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08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19807</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6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59558</xdr:rowOff>
    </xdr:from>
    <xdr:to>
      <xdr:col>20</xdr:col>
      <xdr:colOff>38100</xdr:colOff>
      <xdr:row>58</xdr:row>
      <xdr:rowOff>161158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0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152285</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10096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60566</xdr:rowOff>
    </xdr:from>
    <xdr:to>
      <xdr:col>15</xdr:col>
      <xdr:colOff>101600</xdr:colOff>
      <xdr:row>58</xdr:row>
      <xdr:rowOff>162166</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0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153293</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10097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67160</xdr:rowOff>
    </xdr:from>
    <xdr:to>
      <xdr:col>10</xdr:col>
      <xdr:colOff>165100</xdr:colOff>
      <xdr:row>58</xdr:row>
      <xdr:rowOff>168760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1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159887</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10103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66449</xdr:rowOff>
    </xdr:from>
    <xdr:to>
      <xdr:col>6</xdr:col>
      <xdr:colOff>38100</xdr:colOff>
      <xdr:row>58</xdr:row>
      <xdr:rowOff>168049</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10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13126</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785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30874</xdr:rowOff>
    </xdr:from>
    <xdr:to>
      <xdr:col>24</xdr:col>
      <xdr:colOff>62865</xdr:colOff>
      <xdr:row>79</xdr:row>
      <xdr:rowOff>31965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32374"/>
          <a:ext cx="1270" cy="1544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35792</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0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31965</xdr:rowOff>
    </xdr:from>
    <xdr:to>
      <xdr:col>24</xdr:col>
      <xdr:colOff>152400</xdr:colOff>
      <xdr:row>79</xdr:row>
      <xdr:rowOff>31965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149001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07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30874</xdr:rowOff>
    </xdr:from>
    <xdr:to>
      <xdr:col>24</xdr:col>
      <xdr:colOff>152400</xdr:colOff>
      <xdr:row>70</xdr:row>
      <xdr:rowOff>30874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32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89725</xdr:rowOff>
    </xdr:from>
    <xdr:to>
      <xdr:col>24</xdr:col>
      <xdr:colOff>63500</xdr:colOff>
      <xdr:row>77</xdr:row>
      <xdr:rowOff>117742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291375"/>
          <a:ext cx="838200" cy="2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43133</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44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64706</xdr:rowOff>
    </xdr:from>
    <xdr:to>
      <xdr:col>24</xdr:col>
      <xdr:colOff>114300</xdr:colOff>
      <xdr:row>77</xdr:row>
      <xdr:rowOff>166306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66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117742</xdr:rowOff>
    </xdr:from>
    <xdr:to>
      <xdr:col>19</xdr:col>
      <xdr:colOff>177800</xdr:colOff>
      <xdr:row>77</xdr:row>
      <xdr:rowOff>164427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319392"/>
          <a:ext cx="889000" cy="46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127152</xdr:rowOff>
    </xdr:from>
    <xdr:to>
      <xdr:col>20</xdr:col>
      <xdr:colOff>38100</xdr:colOff>
      <xdr:row>78</xdr:row>
      <xdr:rowOff>57302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32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48429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42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64376</xdr:rowOff>
    </xdr:from>
    <xdr:to>
      <xdr:col>15</xdr:col>
      <xdr:colOff>50800</xdr:colOff>
      <xdr:row>77</xdr:row>
      <xdr:rowOff>164427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266026"/>
          <a:ext cx="889000" cy="100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107314</xdr:rowOff>
    </xdr:from>
    <xdr:to>
      <xdr:col>15</xdr:col>
      <xdr:colOff>101600</xdr:colOff>
      <xdr:row>78</xdr:row>
      <xdr:rowOff>37464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30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53991</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08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64376</xdr:rowOff>
    </xdr:from>
    <xdr:to>
      <xdr:col>10</xdr:col>
      <xdr:colOff>114300</xdr:colOff>
      <xdr:row>77</xdr:row>
      <xdr:rowOff>115888</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266026"/>
          <a:ext cx="889000" cy="51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101727</xdr:rowOff>
    </xdr:from>
    <xdr:to>
      <xdr:col>10</xdr:col>
      <xdr:colOff>165100</xdr:colOff>
      <xdr:row>78</xdr:row>
      <xdr:rowOff>31877</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0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23004</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39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147993</xdr:rowOff>
    </xdr:from>
    <xdr:to>
      <xdr:col>6</xdr:col>
      <xdr:colOff>38100</xdr:colOff>
      <xdr:row>78</xdr:row>
      <xdr:rowOff>78143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4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69270</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63111" y="1344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38925</xdr:rowOff>
    </xdr:from>
    <xdr:to>
      <xdr:col>24</xdr:col>
      <xdr:colOff>114300</xdr:colOff>
      <xdr:row>77</xdr:row>
      <xdr:rowOff>140525</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24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61802</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092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66942</xdr:rowOff>
    </xdr:from>
    <xdr:to>
      <xdr:col>20</xdr:col>
      <xdr:colOff>38100</xdr:colOff>
      <xdr:row>77</xdr:row>
      <xdr:rowOff>168542</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268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13619</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3043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113627</xdr:rowOff>
    </xdr:from>
    <xdr:to>
      <xdr:col>15</xdr:col>
      <xdr:colOff>101600</xdr:colOff>
      <xdr:row>78</xdr:row>
      <xdr:rowOff>43777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31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34904</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3408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13576</xdr:rowOff>
    </xdr:from>
    <xdr:to>
      <xdr:col>10</xdr:col>
      <xdr:colOff>165100</xdr:colOff>
      <xdr:row>77</xdr:row>
      <xdr:rowOff>115176</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21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131703</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2990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65088</xdr:rowOff>
    </xdr:from>
    <xdr:to>
      <xdr:col>6</xdr:col>
      <xdr:colOff>38100</xdr:colOff>
      <xdr:row>77</xdr:row>
      <xdr:rowOff>166688</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26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11765</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63111" y="1304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103733</xdr:rowOff>
    </xdr:from>
    <xdr:to>
      <xdr:col>24</xdr:col>
      <xdr:colOff>62865</xdr:colOff>
      <xdr:row>98</xdr:row>
      <xdr:rowOff>57764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34233"/>
          <a:ext cx="1270" cy="1325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61591</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6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57764</xdr:rowOff>
    </xdr:from>
    <xdr:to>
      <xdr:col>24</xdr:col>
      <xdr:colOff>152400</xdr:colOff>
      <xdr:row>98</xdr:row>
      <xdr:rowOff>57764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5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50410</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09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103733</xdr:rowOff>
    </xdr:from>
    <xdr:to>
      <xdr:col>24</xdr:col>
      <xdr:colOff>152400</xdr:colOff>
      <xdr:row>90</xdr:row>
      <xdr:rowOff>103733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34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138568</xdr:rowOff>
    </xdr:from>
    <xdr:to>
      <xdr:col>24</xdr:col>
      <xdr:colOff>63500</xdr:colOff>
      <xdr:row>97</xdr:row>
      <xdr:rowOff>135586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597768"/>
          <a:ext cx="838200" cy="168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10355</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981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158928</xdr:rowOff>
    </xdr:from>
    <xdr:to>
      <xdr:col>24</xdr:col>
      <xdr:colOff>114300</xdr:colOff>
      <xdr:row>96</xdr:row>
      <xdr:rowOff>89078</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4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135586</xdr:rowOff>
    </xdr:from>
    <xdr:to>
      <xdr:col>19</xdr:col>
      <xdr:colOff>177800</xdr:colOff>
      <xdr:row>98</xdr:row>
      <xdr:rowOff>6361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766236"/>
          <a:ext cx="889000" cy="4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45825</xdr:rowOff>
    </xdr:from>
    <xdr:to>
      <xdr:col>20</xdr:col>
      <xdr:colOff>38100</xdr:colOff>
      <xdr:row>96</xdr:row>
      <xdr:rowOff>147425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5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163952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280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5283</xdr:rowOff>
    </xdr:from>
    <xdr:to>
      <xdr:col>15</xdr:col>
      <xdr:colOff>50800</xdr:colOff>
      <xdr:row>98</xdr:row>
      <xdr:rowOff>6361</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635933"/>
          <a:ext cx="889000" cy="172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105305</xdr:rowOff>
    </xdr:from>
    <xdr:to>
      <xdr:col>15</xdr:col>
      <xdr:colOff>101600</xdr:colOff>
      <xdr:row>97</xdr:row>
      <xdr:rowOff>35455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56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51982</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33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5283</xdr:rowOff>
    </xdr:from>
    <xdr:to>
      <xdr:col>10</xdr:col>
      <xdr:colOff>114300</xdr:colOff>
      <xdr:row>98</xdr:row>
      <xdr:rowOff>67985</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635933"/>
          <a:ext cx="889000" cy="234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161846</xdr:rowOff>
    </xdr:from>
    <xdr:to>
      <xdr:col>10</xdr:col>
      <xdr:colOff>165100</xdr:colOff>
      <xdr:row>96</xdr:row>
      <xdr:rowOff>91996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108523</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22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42973</xdr:rowOff>
    </xdr:from>
    <xdr:to>
      <xdr:col>6</xdr:col>
      <xdr:colOff>38100</xdr:colOff>
      <xdr:row>97</xdr:row>
      <xdr:rowOff>144573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161100</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44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87768</xdr:rowOff>
    </xdr:from>
    <xdr:to>
      <xdr:col>24</xdr:col>
      <xdr:colOff>114300</xdr:colOff>
      <xdr:row>97</xdr:row>
      <xdr:rowOff>17918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546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66195</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525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84786</xdr:rowOff>
    </xdr:from>
    <xdr:to>
      <xdr:col>20</xdr:col>
      <xdr:colOff>38100</xdr:colOff>
      <xdr:row>98</xdr:row>
      <xdr:rowOff>14936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71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6063</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80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127011</xdr:rowOff>
    </xdr:from>
    <xdr:to>
      <xdr:col>15</xdr:col>
      <xdr:colOff>101600</xdr:colOff>
      <xdr:row>98</xdr:row>
      <xdr:rowOff>57161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75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48288</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850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125933</xdr:rowOff>
    </xdr:from>
    <xdr:to>
      <xdr:col>10</xdr:col>
      <xdr:colOff>165100</xdr:colOff>
      <xdr:row>97</xdr:row>
      <xdr:rowOff>56083</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585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47210</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67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17185</xdr:rowOff>
    </xdr:from>
    <xdr:to>
      <xdr:col>6</xdr:col>
      <xdr:colOff>38100</xdr:colOff>
      <xdr:row>98</xdr:row>
      <xdr:rowOff>118785</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81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109912</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912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137444</xdr:rowOff>
    </xdr:from>
    <xdr:to>
      <xdr:col>54</xdr:col>
      <xdr:colOff>189865</xdr:colOff>
      <xdr:row>37</xdr:row>
      <xdr:rowOff>117831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80944"/>
          <a:ext cx="1270" cy="1180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121658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6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117831</xdr:rowOff>
    </xdr:from>
    <xdr:to>
      <xdr:col>55</xdr:col>
      <xdr:colOff>88900</xdr:colOff>
      <xdr:row>37</xdr:row>
      <xdr:rowOff>117831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461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84121</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56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137444</xdr:rowOff>
    </xdr:from>
    <xdr:to>
      <xdr:col>55</xdr:col>
      <xdr:colOff>88900</xdr:colOff>
      <xdr:row>30</xdr:row>
      <xdr:rowOff>137444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80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137208</xdr:rowOff>
    </xdr:from>
    <xdr:to>
      <xdr:col>55</xdr:col>
      <xdr:colOff>0</xdr:colOff>
      <xdr:row>35</xdr:row>
      <xdr:rowOff>129055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5795058"/>
          <a:ext cx="838200" cy="33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34252</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350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55825</xdr:rowOff>
    </xdr:from>
    <xdr:to>
      <xdr:col>55</xdr:col>
      <xdr:colOff>50800</xdr:colOff>
      <xdr:row>35</xdr:row>
      <xdr:rowOff>157425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05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83758</xdr:rowOff>
    </xdr:from>
    <xdr:to>
      <xdr:col>50</xdr:col>
      <xdr:colOff>114300</xdr:colOff>
      <xdr:row>35</xdr:row>
      <xdr:rowOff>129055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084508"/>
          <a:ext cx="889000" cy="45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127183</xdr:rowOff>
    </xdr:from>
    <xdr:to>
      <xdr:col>50</xdr:col>
      <xdr:colOff>165100</xdr:colOff>
      <xdr:row>36</xdr:row>
      <xdr:rowOff>57333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12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48460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220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67062</xdr:rowOff>
    </xdr:from>
    <xdr:to>
      <xdr:col>45</xdr:col>
      <xdr:colOff>177800</xdr:colOff>
      <xdr:row>35</xdr:row>
      <xdr:rowOff>83758</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067812"/>
          <a:ext cx="889000" cy="16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136232</xdr:rowOff>
    </xdr:from>
    <xdr:to>
      <xdr:col>46</xdr:col>
      <xdr:colOff>38100</xdr:colOff>
      <xdr:row>36</xdr:row>
      <xdr:rowOff>66382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136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57509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229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1827</xdr:rowOff>
    </xdr:from>
    <xdr:to>
      <xdr:col>41</xdr:col>
      <xdr:colOff>50800</xdr:colOff>
      <xdr:row>35</xdr:row>
      <xdr:rowOff>67062</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659677"/>
          <a:ext cx="889000" cy="408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2310</xdr:rowOff>
    </xdr:from>
    <xdr:to>
      <xdr:col>41</xdr:col>
      <xdr:colOff>101600</xdr:colOff>
      <xdr:row>36</xdr:row>
      <xdr:rowOff>103910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1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95037</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267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122771</xdr:rowOff>
    </xdr:from>
    <xdr:to>
      <xdr:col>36</xdr:col>
      <xdr:colOff>165100</xdr:colOff>
      <xdr:row>34</xdr:row>
      <xdr:rowOff>52921</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78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44048</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873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86408</xdr:rowOff>
    </xdr:from>
    <xdr:to>
      <xdr:col>55</xdr:col>
      <xdr:colOff>50800</xdr:colOff>
      <xdr:row>34</xdr:row>
      <xdr:rowOff>16558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5744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109285</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595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78255</xdr:rowOff>
    </xdr:from>
    <xdr:to>
      <xdr:col>50</xdr:col>
      <xdr:colOff>165100</xdr:colOff>
      <xdr:row>36</xdr:row>
      <xdr:rowOff>8405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07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24932</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854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32958</xdr:rowOff>
    </xdr:from>
    <xdr:to>
      <xdr:col>46</xdr:col>
      <xdr:colOff>38100</xdr:colOff>
      <xdr:row>35</xdr:row>
      <xdr:rowOff>134558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03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151085</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808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16262</xdr:rowOff>
    </xdr:from>
    <xdr:to>
      <xdr:col>41</xdr:col>
      <xdr:colOff>101600</xdr:colOff>
      <xdr:row>35</xdr:row>
      <xdr:rowOff>117862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01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134389</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792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122477</xdr:rowOff>
    </xdr:from>
    <xdr:to>
      <xdr:col>36</xdr:col>
      <xdr:colOff>165100</xdr:colOff>
      <xdr:row>33</xdr:row>
      <xdr:rowOff>52627</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60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69154</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384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56753</xdr:rowOff>
    </xdr:from>
    <xdr:to>
      <xdr:col>54</xdr:col>
      <xdr:colOff>189865</xdr:colOff>
      <xdr:row>59</xdr:row>
      <xdr:rowOff>88834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800703"/>
          <a:ext cx="1270" cy="1403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92661</xdr:rowOff>
    </xdr:from>
    <xdr:ext cx="469744"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20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88834</xdr:rowOff>
    </xdr:from>
    <xdr:to>
      <xdr:col>55</xdr:col>
      <xdr:colOff>88900</xdr:colOff>
      <xdr:row>59</xdr:row>
      <xdr:rowOff>88834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204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3430</xdr:rowOff>
    </xdr:from>
    <xdr:ext cx="690189"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759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56753</xdr:rowOff>
    </xdr:from>
    <xdr:to>
      <xdr:col>55</xdr:col>
      <xdr:colOff>88900</xdr:colOff>
      <xdr:row>51</xdr:row>
      <xdr:rowOff>56753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800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142279</xdr:rowOff>
    </xdr:from>
    <xdr:to>
      <xdr:col>55</xdr:col>
      <xdr:colOff>0</xdr:colOff>
      <xdr:row>59</xdr:row>
      <xdr:rowOff>1125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9639300" y="10086379"/>
          <a:ext cx="838200" cy="30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94435</xdr:rowOff>
    </xdr:from>
    <xdr:ext cx="599010"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8670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71558</xdr:rowOff>
    </xdr:from>
    <xdr:to>
      <xdr:col>55</xdr:col>
      <xdr:colOff>50800</xdr:colOff>
      <xdr:row>59</xdr:row>
      <xdr:rowOff>1708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1001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142279</xdr:rowOff>
    </xdr:from>
    <xdr:to>
      <xdr:col>50</xdr:col>
      <xdr:colOff>114300</xdr:colOff>
      <xdr:row>59</xdr:row>
      <xdr:rowOff>36826</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10086379"/>
          <a:ext cx="889000" cy="65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80282</xdr:rowOff>
    </xdr:from>
    <xdr:to>
      <xdr:col>50</xdr:col>
      <xdr:colOff>165100</xdr:colOff>
      <xdr:row>59</xdr:row>
      <xdr:rowOff>10432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1002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26959</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39795" y="9799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36826</xdr:rowOff>
    </xdr:from>
    <xdr:to>
      <xdr:col>45</xdr:col>
      <xdr:colOff>177800</xdr:colOff>
      <xdr:row>59</xdr:row>
      <xdr:rowOff>39979</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7861300" y="10152376"/>
          <a:ext cx="889000" cy="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97996</xdr:rowOff>
    </xdr:from>
    <xdr:to>
      <xdr:col>46</xdr:col>
      <xdr:colOff>38100</xdr:colOff>
      <xdr:row>59</xdr:row>
      <xdr:rowOff>28146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100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44673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50795" y="981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39979</xdr:rowOff>
    </xdr:from>
    <xdr:to>
      <xdr:col>41</xdr:col>
      <xdr:colOff>50800</xdr:colOff>
      <xdr:row>59</xdr:row>
      <xdr:rowOff>62092</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6972300" y="10155529"/>
          <a:ext cx="889000" cy="2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86664</xdr:rowOff>
    </xdr:from>
    <xdr:to>
      <xdr:col>41</xdr:col>
      <xdr:colOff>101600</xdr:colOff>
      <xdr:row>59</xdr:row>
      <xdr:rowOff>16814</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1003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33341</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61795" y="980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81797</xdr:rowOff>
    </xdr:from>
    <xdr:to>
      <xdr:col>36</xdr:col>
      <xdr:colOff>165100</xdr:colOff>
      <xdr:row>59</xdr:row>
      <xdr:rowOff>11947</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1002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28474</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72795" y="9801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121775</xdr:rowOff>
    </xdr:from>
    <xdr:to>
      <xdr:col>55</xdr:col>
      <xdr:colOff>50800</xdr:colOff>
      <xdr:row>59</xdr:row>
      <xdr:rowOff>51925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1006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49985</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99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91479</xdr:rowOff>
    </xdr:from>
    <xdr:to>
      <xdr:col>50</xdr:col>
      <xdr:colOff>165100</xdr:colOff>
      <xdr:row>59</xdr:row>
      <xdr:rowOff>21629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10035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12756</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39795" y="10128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157476</xdr:rowOff>
    </xdr:from>
    <xdr:to>
      <xdr:col>46</xdr:col>
      <xdr:colOff>38100</xdr:colOff>
      <xdr:row>59</xdr:row>
      <xdr:rowOff>87626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1010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78753</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10194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160629</xdr:rowOff>
    </xdr:from>
    <xdr:to>
      <xdr:col>41</xdr:col>
      <xdr:colOff>101600</xdr:colOff>
      <xdr:row>59</xdr:row>
      <xdr:rowOff>90779</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1010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81906</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1019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11292</xdr:rowOff>
    </xdr:from>
    <xdr:to>
      <xdr:col>36</xdr:col>
      <xdr:colOff>165100</xdr:colOff>
      <xdr:row>59</xdr:row>
      <xdr:rowOff>112892</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10126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104019</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10219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145792</xdr:rowOff>
    </xdr:from>
    <xdr:to>
      <xdr:col>54</xdr:col>
      <xdr:colOff>189865</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318742"/>
          <a:ext cx="1270" cy="1194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92469</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2093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145792</xdr:rowOff>
    </xdr:from>
    <xdr:to>
      <xdr:col>55</xdr:col>
      <xdr:colOff>88900</xdr:colOff>
      <xdr:row>71</xdr:row>
      <xdr:rowOff>145792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31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154223</xdr:rowOff>
    </xdr:from>
    <xdr:to>
      <xdr:col>55</xdr:col>
      <xdr:colOff>0</xdr:colOff>
      <xdr:row>78</xdr:row>
      <xdr:rowOff>139102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355873"/>
          <a:ext cx="838200" cy="15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30256</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231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7379</xdr:rowOff>
    </xdr:from>
    <xdr:to>
      <xdr:col>55</xdr:col>
      <xdr:colOff>50800</xdr:colOff>
      <xdr:row>78</xdr:row>
      <xdr:rowOff>108979</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8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154223</xdr:rowOff>
    </xdr:from>
    <xdr:to>
      <xdr:col>50</xdr:col>
      <xdr:colOff>114300</xdr:colOff>
      <xdr:row>78</xdr:row>
      <xdr:rowOff>134334</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355873"/>
          <a:ext cx="889000" cy="151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11441</xdr:rowOff>
    </xdr:from>
    <xdr:to>
      <xdr:col>50</xdr:col>
      <xdr:colOff>165100</xdr:colOff>
      <xdr:row>78</xdr:row>
      <xdr:rowOff>113041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104168</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47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132828</xdr:rowOff>
    </xdr:from>
    <xdr:to>
      <xdr:col>45</xdr:col>
      <xdr:colOff>177800</xdr:colOff>
      <xdr:row>78</xdr:row>
      <xdr:rowOff>134334</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505928"/>
          <a:ext cx="889000" cy="1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23854</xdr:rowOff>
    </xdr:from>
    <xdr:to>
      <xdr:col>46</xdr:col>
      <xdr:colOff>38100</xdr:colOff>
      <xdr:row>78</xdr:row>
      <xdr:rowOff>125454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141981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17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130346</xdr:rowOff>
    </xdr:from>
    <xdr:to>
      <xdr:col>41</xdr:col>
      <xdr:colOff>50800</xdr:colOff>
      <xdr:row>78</xdr:row>
      <xdr:rowOff>132828</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503446"/>
          <a:ext cx="889000" cy="2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26202</xdr:rowOff>
    </xdr:from>
    <xdr:to>
      <xdr:col>41</xdr:col>
      <xdr:colOff>101600</xdr:colOff>
      <xdr:row>78</xdr:row>
      <xdr:rowOff>127802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9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144329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17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6922</xdr:rowOff>
    </xdr:from>
    <xdr:to>
      <xdr:col>36</xdr:col>
      <xdr:colOff>165100</xdr:colOff>
      <xdr:row>78</xdr:row>
      <xdr:rowOff>108522</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80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125049</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15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88302</xdr:rowOff>
    </xdr:from>
    <xdr:to>
      <xdr:col>55</xdr:col>
      <xdr:colOff>50800</xdr:colOff>
      <xdr:row>79</xdr:row>
      <xdr:rowOff>18452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461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3229</xdr:rowOff>
    </xdr:from>
    <xdr:ext cx="378565"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3763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103423</xdr:rowOff>
    </xdr:from>
    <xdr:to>
      <xdr:col>50</xdr:col>
      <xdr:colOff>165100</xdr:colOff>
      <xdr:row>78</xdr:row>
      <xdr:rowOff>33573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30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50100</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3080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83534</xdr:rowOff>
    </xdr:from>
    <xdr:to>
      <xdr:col>46</xdr:col>
      <xdr:colOff>38100</xdr:colOff>
      <xdr:row>79</xdr:row>
      <xdr:rowOff>13684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456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4811</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15428" y="13549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82028</xdr:rowOff>
    </xdr:from>
    <xdr:to>
      <xdr:col>41</xdr:col>
      <xdr:colOff>101600</xdr:colOff>
      <xdr:row>79</xdr:row>
      <xdr:rowOff>12178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45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3305</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26428" y="13547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79546</xdr:rowOff>
    </xdr:from>
    <xdr:to>
      <xdr:col>36</xdr:col>
      <xdr:colOff>165100</xdr:colOff>
      <xdr:row>79</xdr:row>
      <xdr:rowOff>9696</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452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823</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37428" y="13545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99316</xdr:rowOff>
    </xdr:from>
    <xdr:to>
      <xdr:col>54</xdr:col>
      <xdr:colOff>189865</xdr:colOff>
      <xdr:row>99</xdr:row>
      <xdr:rowOff>28549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529816"/>
          <a:ext cx="1270" cy="1472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32376</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7005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28549</xdr:rowOff>
    </xdr:from>
    <xdr:to>
      <xdr:col>55</xdr:col>
      <xdr:colOff>88900</xdr:colOff>
      <xdr:row>99</xdr:row>
      <xdr:rowOff>28549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7002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45993</xdr:rowOff>
    </xdr:from>
    <xdr:ext cx="599010"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30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99316</xdr:rowOff>
    </xdr:from>
    <xdr:to>
      <xdr:col>55</xdr:col>
      <xdr:colOff>88900</xdr:colOff>
      <xdr:row>90</xdr:row>
      <xdr:rowOff>99316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529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48371</xdr:rowOff>
    </xdr:from>
    <xdr:to>
      <xdr:col>55</xdr:col>
      <xdr:colOff>0</xdr:colOff>
      <xdr:row>98</xdr:row>
      <xdr:rowOff>124271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9639300" y="16850471"/>
          <a:ext cx="838200" cy="7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153357</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784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3480</xdr:rowOff>
    </xdr:from>
    <xdr:to>
      <xdr:col>55</xdr:col>
      <xdr:colOff>50800</xdr:colOff>
      <xdr:row>98</xdr:row>
      <xdr:rowOff>105080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80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117356</xdr:rowOff>
    </xdr:from>
    <xdr:to>
      <xdr:col>50</xdr:col>
      <xdr:colOff>114300</xdr:colOff>
      <xdr:row>98</xdr:row>
      <xdr:rowOff>124271</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8750300" y="16919456"/>
          <a:ext cx="889000" cy="6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12032</xdr:rowOff>
    </xdr:from>
    <xdr:to>
      <xdr:col>50</xdr:col>
      <xdr:colOff>165100</xdr:colOff>
      <xdr:row>98</xdr:row>
      <xdr:rowOff>113632</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81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130159</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58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117356</xdr:rowOff>
    </xdr:from>
    <xdr:to>
      <xdr:col>45</xdr:col>
      <xdr:colOff>177800</xdr:colOff>
      <xdr:row>98</xdr:row>
      <xdr:rowOff>119337</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7861300" y="16919456"/>
          <a:ext cx="889000"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29496</xdr:rowOff>
    </xdr:from>
    <xdr:to>
      <xdr:col>46</xdr:col>
      <xdr:colOff>38100</xdr:colOff>
      <xdr:row>98</xdr:row>
      <xdr:rowOff>131096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83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147623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606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119337</xdr:rowOff>
    </xdr:from>
    <xdr:to>
      <xdr:col>41</xdr:col>
      <xdr:colOff>50800</xdr:colOff>
      <xdr:row>98</xdr:row>
      <xdr:rowOff>159956</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6972300" y="16921437"/>
          <a:ext cx="889000" cy="4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15232</xdr:rowOff>
    </xdr:from>
    <xdr:to>
      <xdr:col>41</xdr:col>
      <xdr:colOff>101600</xdr:colOff>
      <xdr:row>98</xdr:row>
      <xdr:rowOff>116832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81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133359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592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30418</xdr:rowOff>
    </xdr:from>
    <xdr:to>
      <xdr:col>36</xdr:col>
      <xdr:colOff>165100</xdr:colOff>
      <xdr:row>98</xdr:row>
      <xdr:rowOff>132018</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83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148545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607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169021</xdr:rowOff>
    </xdr:from>
    <xdr:to>
      <xdr:col>55</xdr:col>
      <xdr:colOff>50800</xdr:colOff>
      <xdr:row>98</xdr:row>
      <xdr:rowOff>99171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79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20448</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651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73471</xdr:rowOff>
    </xdr:from>
    <xdr:to>
      <xdr:col>50</xdr:col>
      <xdr:colOff>165100</xdr:colOff>
      <xdr:row>99</xdr:row>
      <xdr:rowOff>3621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87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166198</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6968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66556</xdr:rowOff>
    </xdr:from>
    <xdr:to>
      <xdr:col>46</xdr:col>
      <xdr:colOff>38100</xdr:colOff>
      <xdr:row>98</xdr:row>
      <xdr:rowOff>168156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86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159283</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6961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68537</xdr:rowOff>
    </xdr:from>
    <xdr:to>
      <xdr:col>41</xdr:col>
      <xdr:colOff>101600</xdr:colOff>
      <xdr:row>98</xdr:row>
      <xdr:rowOff>170137</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870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161264</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6963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109156</xdr:rowOff>
    </xdr:from>
    <xdr:to>
      <xdr:col>36</xdr:col>
      <xdr:colOff>165100</xdr:colOff>
      <xdr:row>99</xdr:row>
      <xdr:rowOff>39306</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911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30433</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7003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3189</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46689"/>
          <a:ext cx="1269" cy="150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121316</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21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3189</xdr:rowOff>
    </xdr:from>
    <xdr:to>
      <xdr:col>86</xdr:col>
      <xdr:colOff>25400</xdr:colOff>
      <xdr:row>30</xdr:row>
      <xdr:rowOff>3189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46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139681</xdr:rowOff>
    </xdr:from>
    <xdr:to>
      <xdr:col>85</xdr:col>
      <xdr:colOff>127000</xdr:colOff>
      <xdr:row>38</xdr:row>
      <xdr:rowOff>139681</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65478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171304</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343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148427</xdr:rowOff>
    </xdr:from>
    <xdr:to>
      <xdr:col>85</xdr:col>
      <xdr:colOff>177800</xdr:colOff>
      <xdr:row>38</xdr:row>
      <xdr:rowOff>78577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49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124037</xdr:rowOff>
    </xdr:from>
    <xdr:to>
      <xdr:col>81</xdr:col>
      <xdr:colOff>50800</xdr:colOff>
      <xdr:row>38</xdr:row>
      <xdr:rowOff>139681</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639137"/>
          <a:ext cx="889000" cy="15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119688</xdr:rowOff>
    </xdr:from>
    <xdr:to>
      <xdr:col>81</xdr:col>
      <xdr:colOff>101600</xdr:colOff>
      <xdr:row>38</xdr:row>
      <xdr:rowOff>49837</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4633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66365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238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124037</xdr:rowOff>
    </xdr:from>
    <xdr:to>
      <xdr:col>76</xdr:col>
      <xdr:colOff>114300</xdr:colOff>
      <xdr:row>38</xdr:row>
      <xdr:rowOff>138347</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639137"/>
          <a:ext cx="889000" cy="1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132032</xdr:rowOff>
    </xdr:from>
    <xdr:to>
      <xdr:col>76</xdr:col>
      <xdr:colOff>165100</xdr:colOff>
      <xdr:row>38</xdr:row>
      <xdr:rowOff>62182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47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78709</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25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61519</xdr:rowOff>
    </xdr:from>
    <xdr:to>
      <xdr:col>71</xdr:col>
      <xdr:colOff>177800</xdr:colOff>
      <xdr:row>38</xdr:row>
      <xdr:rowOff>138347</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576619"/>
          <a:ext cx="889000" cy="7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160150</xdr:rowOff>
    </xdr:from>
    <xdr:to>
      <xdr:col>72</xdr:col>
      <xdr:colOff>38100</xdr:colOff>
      <xdr:row>38</xdr:row>
      <xdr:rowOff>90300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5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106827</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27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165774</xdr:rowOff>
    </xdr:from>
    <xdr:to>
      <xdr:col>67</xdr:col>
      <xdr:colOff>101600</xdr:colOff>
      <xdr:row>38</xdr:row>
      <xdr:rowOff>95924</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50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112451</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284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88881</xdr:rowOff>
    </xdr:from>
    <xdr:to>
      <xdr:col>85</xdr:col>
      <xdr:colOff>177800</xdr:colOff>
      <xdr:row>39</xdr:row>
      <xdr:rowOff>19031</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0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3808</xdr:rowOff>
    </xdr:from>
    <xdr:ext cx="24929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5189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88881</xdr:rowOff>
    </xdr:from>
    <xdr:to>
      <xdr:col>81</xdr:col>
      <xdr:colOff>101600</xdr:colOff>
      <xdr:row>39</xdr:row>
      <xdr:rowOff>19031</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0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10158</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56650" y="6696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73237</xdr:rowOff>
    </xdr:from>
    <xdr:to>
      <xdr:col>76</xdr:col>
      <xdr:colOff>165100</xdr:colOff>
      <xdr:row>39</xdr:row>
      <xdr:rowOff>3387</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58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165964</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57428" y="6681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87547</xdr:rowOff>
    </xdr:from>
    <xdr:to>
      <xdr:col>72</xdr:col>
      <xdr:colOff>38100</xdr:colOff>
      <xdr:row>39</xdr:row>
      <xdr:rowOff>17697</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02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8824</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4017" y="66953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10719</xdr:rowOff>
    </xdr:from>
    <xdr:to>
      <xdr:col>67</xdr:col>
      <xdr:colOff>101600</xdr:colOff>
      <xdr:row>38</xdr:row>
      <xdr:rowOff>112319</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525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103446</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79428" y="6618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113257</xdr:rowOff>
    </xdr:from>
    <xdr:to>
      <xdr:col>85</xdr:col>
      <xdr:colOff>126364</xdr:colOff>
      <xdr:row>78</xdr:row>
      <xdr:rowOff>14639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114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18466</xdr:rowOff>
    </xdr:from>
    <xdr:ext cx="469744"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391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14639</xdr:rowOff>
    </xdr:from>
    <xdr:to>
      <xdr:col>86</xdr:col>
      <xdr:colOff>25400</xdr:colOff>
      <xdr:row>78</xdr:row>
      <xdr:rowOff>14639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387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59934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889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113257</xdr:rowOff>
    </xdr:from>
    <xdr:to>
      <xdr:col>86</xdr:col>
      <xdr:colOff>25400</xdr:colOff>
      <xdr:row>70</xdr:row>
      <xdr:rowOff>113257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11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50563</xdr:rowOff>
    </xdr:from>
    <xdr:to>
      <xdr:col>85</xdr:col>
      <xdr:colOff>127000</xdr:colOff>
      <xdr:row>76</xdr:row>
      <xdr:rowOff>77657</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080763"/>
          <a:ext cx="838200" cy="27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21360</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2708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169933</xdr:rowOff>
    </xdr:from>
    <xdr:to>
      <xdr:col>85</xdr:col>
      <xdr:colOff>177800</xdr:colOff>
      <xdr:row>75</xdr:row>
      <xdr:rowOff>100083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285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52632</xdr:rowOff>
    </xdr:from>
    <xdr:to>
      <xdr:col>81</xdr:col>
      <xdr:colOff>50800</xdr:colOff>
      <xdr:row>76</xdr:row>
      <xdr:rowOff>77657</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4592300" y="13082832"/>
          <a:ext cx="889000" cy="25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2706</xdr:rowOff>
    </xdr:from>
    <xdr:to>
      <xdr:col>81</xdr:col>
      <xdr:colOff>101600</xdr:colOff>
      <xdr:row>75</xdr:row>
      <xdr:rowOff>104306</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286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120833</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2636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52632</xdr:rowOff>
    </xdr:from>
    <xdr:to>
      <xdr:col>76</xdr:col>
      <xdr:colOff>114300</xdr:colOff>
      <xdr:row>76</xdr:row>
      <xdr:rowOff>75698</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082832"/>
          <a:ext cx="889000" cy="23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169847</xdr:rowOff>
    </xdr:from>
    <xdr:to>
      <xdr:col>76</xdr:col>
      <xdr:colOff>165100</xdr:colOff>
      <xdr:row>75</xdr:row>
      <xdr:rowOff>99997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285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116524</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263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75698</xdr:rowOff>
    </xdr:from>
    <xdr:to>
      <xdr:col>71</xdr:col>
      <xdr:colOff>177800</xdr:colOff>
      <xdr:row>76</xdr:row>
      <xdr:rowOff>83648</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105898"/>
          <a:ext cx="889000" cy="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21349</xdr:rowOff>
    </xdr:from>
    <xdr:to>
      <xdr:col>72</xdr:col>
      <xdr:colOff>38100</xdr:colOff>
      <xdr:row>75</xdr:row>
      <xdr:rowOff>122949</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2880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139476</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265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48684</xdr:rowOff>
    </xdr:from>
    <xdr:to>
      <xdr:col>67</xdr:col>
      <xdr:colOff>101600</xdr:colOff>
      <xdr:row>75</xdr:row>
      <xdr:rowOff>150284</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290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166811</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2682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171213</xdr:rowOff>
    </xdr:from>
    <xdr:to>
      <xdr:col>85</xdr:col>
      <xdr:colOff>177800</xdr:colOff>
      <xdr:row>76</xdr:row>
      <xdr:rowOff>101363</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029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149640</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00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26857</xdr:rowOff>
    </xdr:from>
    <xdr:to>
      <xdr:col>81</xdr:col>
      <xdr:colOff>101600</xdr:colOff>
      <xdr:row>76</xdr:row>
      <xdr:rowOff>128457</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05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119584</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149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1832</xdr:rowOff>
    </xdr:from>
    <xdr:to>
      <xdr:col>76</xdr:col>
      <xdr:colOff>165100</xdr:colOff>
      <xdr:row>76</xdr:row>
      <xdr:rowOff>103432</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032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94559</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124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24898</xdr:rowOff>
    </xdr:from>
    <xdr:to>
      <xdr:col>72</xdr:col>
      <xdr:colOff>38100</xdr:colOff>
      <xdr:row>76</xdr:row>
      <xdr:rowOff>126498</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055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117625</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14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32848</xdr:rowOff>
    </xdr:from>
    <xdr:to>
      <xdr:col>67</xdr:col>
      <xdr:colOff>101600</xdr:colOff>
      <xdr:row>76</xdr:row>
      <xdr:rowOff>134448</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06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125575</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155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21970</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89964</xdr:rowOff>
    </xdr:from>
    <xdr:to>
      <xdr:col>85</xdr:col>
      <xdr:colOff>126364</xdr:colOff>
      <xdr:row>99</xdr:row>
      <xdr:rowOff>97030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20464"/>
          <a:ext cx="1269" cy="1550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100857</xdr:rowOff>
    </xdr:from>
    <xdr:ext cx="469744"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7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97030</xdr:rowOff>
    </xdr:from>
    <xdr:to>
      <xdr:col>86</xdr:col>
      <xdr:colOff>25400</xdr:colOff>
      <xdr:row>99</xdr:row>
      <xdr:rowOff>97030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7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36641</xdr:rowOff>
    </xdr:from>
    <xdr:ext cx="690189"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2956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89964</xdr:rowOff>
    </xdr:from>
    <xdr:to>
      <xdr:col>86</xdr:col>
      <xdr:colOff>25400</xdr:colOff>
      <xdr:row>90</xdr:row>
      <xdr:rowOff>89964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20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57173</xdr:rowOff>
    </xdr:from>
    <xdr:to>
      <xdr:col>85</xdr:col>
      <xdr:colOff>127000</xdr:colOff>
      <xdr:row>99</xdr:row>
      <xdr:rowOff>80463</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7030723"/>
          <a:ext cx="838200" cy="23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162575</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932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139698</xdr:rowOff>
    </xdr:from>
    <xdr:to>
      <xdr:col>85</xdr:col>
      <xdr:colOff>177800</xdr:colOff>
      <xdr:row>99</xdr:row>
      <xdr:rowOff>69848</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94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80463</xdr:rowOff>
    </xdr:from>
    <xdr:to>
      <xdr:col>81</xdr:col>
      <xdr:colOff>50800</xdr:colOff>
      <xdr:row>99</xdr:row>
      <xdr:rowOff>89508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7054013"/>
          <a:ext cx="889000" cy="9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149273</xdr:rowOff>
    </xdr:from>
    <xdr:to>
      <xdr:col>81</xdr:col>
      <xdr:colOff>101600</xdr:colOff>
      <xdr:row>99</xdr:row>
      <xdr:rowOff>79423</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95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95950</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726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77778</xdr:rowOff>
    </xdr:from>
    <xdr:to>
      <xdr:col>76</xdr:col>
      <xdr:colOff>114300</xdr:colOff>
      <xdr:row>99</xdr:row>
      <xdr:rowOff>89508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7051328"/>
          <a:ext cx="889000" cy="1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152371</xdr:rowOff>
    </xdr:from>
    <xdr:to>
      <xdr:col>76</xdr:col>
      <xdr:colOff>165100</xdr:colOff>
      <xdr:row>99</xdr:row>
      <xdr:rowOff>82521</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95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99048</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72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77778</xdr:rowOff>
    </xdr:from>
    <xdr:to>
      <xdr:col>71</xdr:col>
      <xdr:colOff>177800</xdr:colOff>
      <xdr:row>99</xdr:row>
      <xdr:rowOff>91046</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7051328"/>
          <a:ext cx="889000" cy="13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138556</xdr:rowOff>
    </xdr:from>
    <xdr:to>
      <xdr:col>72</xdr:col>
      <xdr:colOff>38100</xdr:colOff>
      <xdr:row>99</xdr:row>
      <xdr:rowOff>68706</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9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85233</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715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169525</xdr:rowOff>
    </xdr:from>
    <xdr:to>
      <xdr:col>67</xdr:col>
      <xdr:colOff>101600</xdr:colOff>
      <xdr:row>99</xdr:row>
      <xdr:rowOff>99675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7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116202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74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6373</xdr:rowOff>
    </xdr:from>
    <xdr:to>
      <xdr:col>85</xdr:col>
      <xdr:colOff>177800</xdr:colOff>
      <xdr:row>99</xdr:row>
      <xdr:rowOff>107973</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979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118125</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920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29663</xdr:rowOff>
    </xdr:from>
    <xdr:to>
      <xdr:col>81</xdr:col>
      <xdr:colOff>101600</xdr:colOff>
      <xdr:row>99</xdr:row>
      <xdr:rowOff>131263</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7003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122390</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709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38708</xdr:rowOff>
    </xdr:from>
    <xdr:to>
      <xdr:col>76</xdr:col>
      <xdr:colOff>165100</xdr:colOff>
      <xdr:row>99</xdr:row>
      <xdr:rowOff>140308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7012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131435</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57428" y="1710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26978</xdr:rowOff>
    </xdr:from>
    <xdr:to>
      <xdr:col>72</xdr:col>
      <xdr:colOff>38100</xdr:colOff>
      <xdr:row>99</xdr:row>
      <xdr:rowOff>128578</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700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119705</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7093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40246</xdr:rowOff>
    </xdr:from>
    <xdr:to>
      <xdr:col>67</xdr:col>
      <xdr:colOff>101600</xdr:colOff>
      <xdr:row>99</xdr:row>
      <xdr:rowOff>141846</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701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132973</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79428" y="17106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89996</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233496"/>
          <a:ext cx="1269" cy="1551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36673</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00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89996</xdr:rowOff>
    </xdr:from>
    <xdr:to>
      <xdr:col>116</xdr:col>
      <xdr:colOff>152400</xdr:colOff>
      <xdr:row>30</xdr:row>
      <xdr:rowOff>89996</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23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151243</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94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128366</xdr:rowOff>
    </xdr:from>
    <xdr:to>
      <xdr:col>116</xdr:col>
      <xdr:colOff>114300</xdr:colOff>
      <xdr:row>39</xdr:row>
      <xdr:rowOff>58516</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4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141412</xdr:rowOff>
    </xdr:from>
    <xdr:to>
      <xdr:col>112</xdr:col>
      <xdr:colOff>38100</xdr:colOff>
      <xdr:row>39</xdr:row>
      <xdr:rowOff>71562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6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88090</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43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153806</xdr:rowOff>
    </xdr:from>
    <xdr:to>
      <xdr:col>107</xdr:col>
      <xdr:colOff>101600</xdr:colOff>
      <xdr:row>39</xdr:row>
      <xdr:rowOff>83956</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68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100483</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44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155896</xdr:rowOff>
    </xdr:from>
    <xdr:to>
      <xdr:col>102</xdr:col>
      <xdr:colOff>165100</xdr:colOff>
      <xdr:row>39</xdr:row>
      <xdr:rowOff>86046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7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102573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446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2228</xdr:rowOff>
    </xdr:from>
    <xdr:to>
      <xdr:col>98</xdr:col>
      <xdr:colOff>38100</xdr:colOff>
      <xdr:row>39</xdr:row>
      <xdr:rowOff>103828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8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120355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464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9607</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753557"/>
          <a:ext cx="1269" cy="1406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127734</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52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9607</xdr:rowOff>
    </xdr:from>
    <xdr:to>
      <xdr:col>116</xdr:col>
      <xdr:colOff>152400</xdr:colOff>
      <xdr:row>51</xdr:row>
      <xdr:rowOff>9607</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753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55270</xdr:rowOff>
    </xdr:from>
    <xdr:to>
      <xdr:col>116</xdr:col>
      <xdr:colOff>63500</xdr:colOff>
      <xdr:row>58</xdr:row>
      <xdr:rowOff>63805</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9999370"/>
          <a:ext cx="838200" cy="8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85367</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10029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106940</xdr:rowOff>
    </xdr:from>
    <xdr:to>
      <xdr:col>116</xdr:col>
      <xdr:colOff>114300</xdr:colOff>
      <xdr:row>59</xdr:row>
      <xdr:rowOff>37090</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63805</xdr:rowOff>
    </xdr:from>
    <xdr:to>
      <xdr:col>111</xdr:col>
      <xdr:colOff>177800</xdr:colOff>
      <xdr:row>58</xdr:row>
      <xdr:rowOff>66491</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007905"/>
          <a:ext cx="889000" cy="2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110312</xdr:rowOff>
    </xdr:from>
    <xdr:to>
      <xdr:col>112</xdr:col>
      <xdr:colOff>38100</xdr:colOff>
      <xdr:row>59</xdr:row>
      <xdr:rowOff>40462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31589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10147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66491</xdr:rowOff>
    </xdr:from>
    <xdr:to>
      <xdr:col>107</xdr:col>
      <xdr:colOff>50800</xdr:colOff>
      <xdr:row>58</xdr:row>
      <xdr:rowOff>69996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10010591"/>
          <a:ext cx="889000" cy="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110560</xdr:rowOff>
    </xdr:from>
    <xdr:to>
      <xdr:col>107</xdr:col>
      <xdr:colOff>101600</xdr:colOff>
      <xdr:row>59</xdr:row>
      <xdr:rowOff>40710</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31837</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10147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65519</xdr:rowOff>
    </xdr:from>
    <xdr:to>
      <xdr:col>102</xdr:col>
      <xdr:colOff>114300</xdr:colOff>
      <xdr:row>58</xdr:row>
      <xdr:rowOff>69996</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009619"/>
          <a:ext cx="889000" cy="4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108750</xdr:rowOff>
    </xdr:from>
    <xdr:to>
      <xdr:col>102</xdr:col>
      <xdr:colOff>165100</xdr:colOff>
      <xdr:row>59</xdr:row>
      <xdr:rowOff>38900</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30027</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10145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103816</xdr:rowOff>
    </xdr:from>
    <xdr:to>
      <xdr:col>98</xdr:col>
      <xdr:colOff>38100</xdr:colOff>
      <xdr:row>59</xdr:row>
      <xdr:rowOff>33966</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25093</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10140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4470</xdr:rowOff>
    </xdr:from>
    <xdr:to>
      <xdr:col>116</xdr:col>
      <xdr:colOff>114300</xdr:colOff>
      <xdr:row>58</xdr:row>
      <xdr:rowOff>106070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994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27347</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9799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13005</xdr:rowOff>
    </xdr:from>
    <xdr:to>
      <xdr:col>112</xdr:col>
      <xdr:colOff>38100</xdr:colOff>
      <xdr:row>58</xdr:row>
      <xdr:rowOff>114605</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995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131132</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9732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15691</xdr:rowOff>
    </xdr:from>
    <xdr:to>
      <xdr:col>107</xdr:col>
      <xdr:colOff>101600</xdr:colOff>
      <xdr:row>58</xdr:row>
      <xdr:rowOff>117291</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9959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133818</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9735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19196</xdr:rowOff>
    </xdr:from>
    <xdr:to>
      <xdr:col>102</xdr:col>
      <xdr:colOff>165100</xdr:colOff>
      <xdr:row>58</xdr:row>
      <xdr:rowOff>120796</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996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137323</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973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14719</xdr:rowOff>
    </xdr:from>
    <xdr:to>
      <xdr:col>98</xdr:col>
      <xdr:colOff>38100</xdr:colOff>
      <xdr:row>58</xdr:row>
      <xdr:rowOff>116319</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995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132846</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9734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123910</xdr:rowOff>
    </xdr:from>
    <xdr:to>
      <xdr:col>116</xdr:col>
      <xdr:colOff>62864</xdr:colOff>
      <xdr:row>79</xdr:row>
      <xdr:rowOff>102634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25410"/>
          <a:ext cx="1269" cy="1521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106461</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65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102634</xdr:rowOff>
    </xdr:from>
    <xdr:to>
      <xdr:col>116</xdr:col>
      <xdr:colOff>152400</xdr:colOff>
      <xdr:row>79</xdr:row>
      <xdr:rowOff>102634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64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70587</xdr:rowOff>
    </xdr:from>
    <xdr:ext cx="599010"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00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123910</xdr:rowOff>
    </xdr:from>
    <xdr:to>
      <xdr:col>116</xdr:col>
      <xdr:colOff>152400</xdr:colOff>
      <xdr:row>70</xdr:row>
      <xdr:rowOff>123910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25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94666</xdr:rowOff>
    </xdr:from>
    <xdr:to>
      <xdr:col>116</xdr:col>
      <xdr:colOff>63500</xdr:colOff>
      <xdr:row>76</xdr:row>
      <xdr:rowOff>162136</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1323300" y="12610516"/>
          <a:ext cx="838200" cy="581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148353</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835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125476</xdr:rowOff>
    </xdr:from>
    <xdr:to>
      <xdr:col>116</xdr:col>
      <xdr:colOff>114300</xdr:colOff>
      <xdr:row>76</xdr:row>
      <xdr:rowOff>55626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98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72541</xdr:rowOff>
    </xdr:from>
    <xdr:to>
      <xdr:col>111</xdr:col>
      <xdr:colOff>177800</xdr:colOff>
      <xdr:row>73</xdr:row>
      <xdr:rowOff>94666</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0434300" y="12588391"/>
          <a:ext cx="889000" cy="22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67934</xdr:rowOff>
    </xdr:from>
    <xdr:to>
      <xdr:col>112</xdr:col>
      <xdr:colOff>38100</xdr:colOff>
      <xdr:row>74</xdr:row>
      <xdr:rowOff>169534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75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160661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847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72541</xdr:rowOff>
    </xdr:from>
    <xdr:to>
      <xdr:col>107</xdr:col>
      <xdr:colOff>50800</xdr:colOff>
      <xdr:row>73</xdr:row>
      <xdr:rowOff>106471</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2588391"/>
          <a:ext cx="889000" cy="33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39849</xdr:rowOff>
    </xdr:from>
    <xdr:to>
      <xdr:col>107</xdr:col>
      <xdr:colOff>101600</xdr:colOff>
      <xdr:row>74</xdr:row>
      <xdr:rowOff>141449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727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132576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819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106471</xdr:rowOff>
    </xdr:from>
    <xdr:to>
      <xdr:col>102</xdr:col>
      <xdr:colOff>114300</xdr:colOff>
      <xdr:row>73</xdr:row>
      <xdr:rowOff>144011</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2622321"/>
          <a:ext cx="889000" cy="37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90190</xdr:rowOff>
    </xdr:from>
    <xdr:to>
      <xdr:col>102</xdr:col>
      <xdr:colOff>165100</xdr:colOff>
      <xdr:row>75</xdr:row>
      <xdr:rowOff>20340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77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11467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870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81079</xdr:rowOff>
    </xdr:from>
    <xdr:to>
      <xdr:col>98</xdr:col>
      <xdr:colOff>38100</xdr:colOff>
      <xdr:row>75</xdr:row>
      <xdr:rowOff>11229</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768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2356</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861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111336</xdr:rowOff>
    </xdr:from>
    <xdr:to>
      <xdr:col>116</xdr:col>
      <xdr:colOff>114300</xdr:colOff>
      <xdr:row>77</xdr:row>
      <xdr:rowOff>41486</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3141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89763</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3119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43866</xdr:rowOff>
    </xdr:from>
    <xdr:to>
      <xdr:col>112</xdr:col>
      <xdr:colOff>38100</xdr:colOff>
      <xdr:row>73</xdr:row>
      <xdr:rowOff>145466</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55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161993</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2334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21741</xdr:rowOff>
    </xdr:from>
    <xdr:to>
      <xdr:col>107</xdr:col>
      <xdr:colOff>101600</xdr:colOff>
      <xdr:row>73</xdr:row>
      <xdr:rowOff>123341</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537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139868</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2312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55671</xdr:rowOff>
    </xdr:from>
    <xdr:to>
      <xdr:col>102</xdr:col>
      <xdr:colOff>165100</xdr:colOff>
      <xdr:row>73</xdr:row>
      <xdr:rowOff>157271</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571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2348</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2346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93211</xdr:rowOff>
    </xdr:from>
    <xdr:to>
      <xdr:col>98</xdr:col>
      <xdr:colOff>38100</xdr:colOff>
      <xdr:row>74</xdr:row>
      <xdr:rowOff>23361</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60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39888</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2384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ゴシック" panose="020B0609070205080204" pitchFamily="49" charset="-128"/>
              <a:ea typeface="ＭＳ ゴシック" panose="020B0609070205080204" pitchFamily="49" charset="-128"/>
            </a:rPr>
            <a:t>　歳出決算総額は住民一人当たり</a:t>
          </a:r>
          <a:r>
            <a:rPr kumimoji="1" lang="en-US" altLang="ja-JP" sz="1100">
              <a:latin typeface="ＭＳ ゴシック" panose="020B0609070205080204" pitchFamily="49" charset="-128"/>
              <a:ea typeface="ＭＳ ゴシック" panose="020B0609070205080204" pitchFamily="49" charset="-128"/>
            </a:rPr>
            <a:t>850,109</a:t>
          </a:r>
          <a:r>
            <a:rPr kumimoji="1" lang="ja-JP" altLang="en-US" sz="1100">
              <a:latin typeface="ＭＳ ゴシック" panose="020B0609070205080204" pitchFamily="49" charset="-128"/>
              <a:ea typeface="ＭＳ ゴシック" panose="020B0609070205080204" pitchFamily="49" charset="-128"/>
            </a:rPr>
            <a:t>円となっている。義務的経費である人件費、扶助費及び公債費の合計は</a:t>
          </a:r>
          <a:r>
            <a:rPr kumimoji="1" lang="en-US" altLang="ja-JP" sz="1100">
              <a:latin typeface="ＭＳ ゴシック" panose="020B0609070205080204" pitchFamily="49" charset="-128"/>
              <a:ea typeface="ＭＳ ゴシック" panose="020B0609070205080204" pitchFamily="49" charset="-128"/>
            </a:rPr>
            <a:t>265,202</a:t>
          </a:r>
          <a:r>
            <a:rPr kumimoji="1" lang="ja-JP" altLang="en-US" sz="1100">
              <a:latin typeface="ＭＳ ゴシック" panose="020B0609070205080204" pitchFamily="49" charset="-128"/>
              <a:ea typeface="ＭＳ ゴシック" panose="020B0609070205080204" pitchFamily="49" charset="-128"/>
            </a:rPr>
            <a:t>円となっており、</a:t>
          </a:r>
          <a:r>
            <a:rPr kumimoji="1" lang="en-US" altLang="ja-JP" sz="1100">
              <a:latin typeface="ＭＳ ゴシック" panose="020B0609070205080204" pitchFamily="49" charset="-128"/>
              <a:ea typeface="ＭＳ ゴシック" panose="020B0609070205080204" pitchFamily="49" charset="-128"/>
            </a:rPr>
            <a:t>31.2%</a:t>
          </a:r>
          <a:r>
            <a:rPr kumimoji="1" lang="ja-JP" altLang="en-US" sz="1100">
              <a:latin typeface="ＭＳ ゴシック" panose="020B0609070205080204" pitchFamily="49" charset="-128"/>
              <a:ea typeface="ＭＳ ゴシック" panose="020B0609070205080204" pitchFamily="49" charset="-128"/>
            </a:rPr>
            <a:t>を占めている。また、補助費等が前年度から</a:t>
          </a:r>
          <a:r>
            <a:rPr kumimoji="1" lang="en-US" altLang="ja-JP" sz="1100">
              <a:latin typeface="ＭＳ ゴシック" panose="020B0609070205080204" pitchFamily="49" charset="-128"/>
              <a:ea typeface="ＭＳ ゴシック" panose="020B0609070205080204" pitchFamily="49" charset="-128"/>
            </a:rPr>
            <a:t>87,860</a:t>
          </a:r>
          <a:r>
            <a:rPr kumimoji="1" lang="ja-JP" altLang="en-US" sz="1100">
              <a:latin typeface="ＭＳ ゴシック" panose="020B0609070205080204" pitchFamily="49" charset="-128"/>
              <a:ea typeface="ＭＳ ゴシック" panose="020B0609070205080204" pitchFamily="49" charset="-128"/>
            </a:rPr>
            <a:t>円増の</a:t>
          </a:r>
          <a:r>
            <a:rPr kumimoji="1" lang="en-US" altLang="ja-JP" sz="1100">
              <a:latin typeface="ＭＳ ゴシック" panose="020B0609070205080204" pitchFamily="49" charset="-128"/>
              <a:ea typeface="ＭＳ ゴシック" panose="020B0609070205080204" pitchFamily="49" charset="-128"/>
            </a:rPr>
            <a:t>245,654</a:t>
          </a:r>
          <a:r>
            <a:rPr kumimoji="1" lang="ja-JP" altLang="en-US" sz="1100">
              <a:latin typeface="ＭＳ ゴシック" panose="020B0609070205080204" pitchFamily="49" charset="-128"/>
              <a:ea typeface="ＭＳ ゴシック" panose="020B0609070205080204" pitchFamily="49" charset="-128"/>
            </a:rPr>
            <a:t>円となっており、</a:t>
          </a:r>
          <a:r>
            <a:rPr kumimoji="1" lang="en-US" altLang="ja-JP" sz="1100">
              <a:latin typeface="ＭＳ ゴシック" panose="020B0609070205080204" pitchFamily="49" charset="-128"/>
              <a:ea typeface="ＭＳ ゴシック" panose="020B0609070205080204" pitchFamily="49" charset="-128"/>
            </a:rPr>
            <a:t>28.9%</a:t>
          </a:r>
          <a:r>
            <a:rPr kumimoji="1" lang="ja-JP" altLang="en-US" sz="1100">
              <a:latin typeface="ＭＳ ゴシック" panose="020B0609070205080204" pitchFamily="49" charset="-128"/>
              <a:ea typeface="ＭＳ ゴシック" panose="020B0609070205080204" pitchFamily="49" charset="-128"/>
            </a:rPr>
            <a:t>を占めている。増となった要因としては、令和</a:t>
          </a:r>
          <a:r>
            <a:rPr kumimoji="1" lang="en-US" altLang="ja-JP" sz="1100">
              <a:latin typeface="ＭＳ ゴシック" panose="020B0609070205080204" pitchFamily="49" charset="-128"/>
              <a:ea typeface="ＭＳ ゴシック" panose="020B0609070205080204" pitchFamily="49" charset="-128"/>
            </a:rPr>
            <a:t>6</a:t>
          </a:r>
          <a:r>
            <a:rPr kumimoji="1" lang="ja-JP" altLang="en-US" sz="1100">
              <a:latin typeface="ＭＳ ゴシック" panose="020B0609070205080204" pitchFamily="49" charset="-128"/>
              <a:ea typeface="ＭＳ ゴシック" panose="020B0609070205080204" pitchFamily="49" charset="-128"/>
            </a:rPr>
            <a:t>年</a:t>
          </a:r>
          <a:r>
            <a:rPr kumimoji="1" lang="en-US" altLang="ja-JP" sz="1100">
              <a:latin typeface="ＭＳ ゴシック" panose="020B0609070205080204" pitchFamily="49" charset="-128"/>
              <a:ea typeface="ＭＳ ゴシック" panose="020B0609070205080204" pitchFamily="49" charset="-128"/>
            </a:rPr>
            <a:t>4</a:t>
          </a:r>
          <a:r>
            <a:rPr kumimoji="1" lang="ja-JP" altLang="en-US" sz="1100">
              <a:latin typeface="ＭＳ ゴシック" panose="020B0609070205080204" pitchFamily="49" charset="-128"/>
              <a:ea typeface="ＭＳ ゴシック" panose="020B0609070205080204" pitchFamily="49" charset="-128"/>
            </a:rPr>
            <a:t>月の認定こども園開園に伴う施設型給付費負担金（</a:t>
          </a:r>
          <a:r>
            <a:rPr kumimoji="1" lang="en-US" altLang="ja-JP" sz="1100">
              <a:latin typeface="ＭＳ ゴシック" panose="020B0609070205080204" pitchFamily="49" charset="-128"/>
              <a:ea typeface="ＭＳ ゴシック" panose="020B0609070205080204" pitchFamily="49" charset="-128"/>
            </a:rPr>
            <a:t>171,580</a:t>
          </a:r>
          <a:r>
            <a:rPr kumimoji="1" lang="ja-JP" altLang="en-US" sz="1100">
              <a:latin typeface="ＭＳ ゴシック" panose="020B0609070205080204" pitchFamily="49" charset="-128"/>
              <a:ea typeface="ＭＳ ゴシック" panose="020B0609070205080204" pitchFamily="49" charset="-128"/>
            </a:rPr>
            <a:t>千円皆増）、下水道事業会計の法適用企業への移行に伴う下水道事業負担金（</a:t>
          </a:r>
          <a:r>
            <a:rPr kumimoji="1" lang="en-US" altLang="ja-JP" sz="1100">
              <a:latin typeface="ＭＳ ゴシック" panose="020B0609070205080204" pitchFamily="49" charset="-128"/>
              <a:ea typeface="ＭＳ ゴシック" panose="020B0609070205080204" pitchFamily="49" charset="-128"/>
            </a:rPr>
            <a:t>264,065</a:t>
          </a:r>
          <a:r>
            <a:rPr kumimoji="1" lang="ja-JP" altLang="en-US" sz="1100">
              <a:latin typeface="ＭＳ ゴシック" panose="020B0609070205080204" pitchFamily="49" charset="-128"/>
              <a:ea typeface="ＭＳ ゴシック" panose="020B0609070205080204" pitchFamily="49" charset="-128"/>
            </a:rPr>
            <a:t>千円皆増）が挙げられる。</a:t>
          </a:r>
        </a:p>
        <a:p>
          <a:r>
            <a:rPr kumimoji="1" lang="ja-JP" altLang="en-US" sz="1100">
              <a:latin typeface="ＭＳ ゴシック" panose="020B0609070205080204" pitchFamily="49" charset="-128"/>
              <a:ea typeface="ＭＳ ゴシック" panose="020B0609070205080204" pitchFamily="49" charset="-128"/>
            </a:rPr>
            <a:t>　各費目の推移を見てみると、扶助費において</a:t>
          </a:r>
          <a:r>
            <a:rPr kumimoji="1" lang="en-US" altLang="ja-JP" sz="1100">
              <a:latin typeface="ＭＳ ゴシック" panose="020B0609070205080204" pitchFamily="49" charset="-128"/>
              <a:ea typeface="ＭＳ ゴシック" panose="020B0609070205080204" pitchFamily="49" charset="-128"/>
            </a:rPr>
            <a:t>73,604</a:t>
          </a:r>
          <a:r>
            <a:rPr kumimoji="1" lang="ja-JP" altLang="en-US" sz="1100">
              <a:latin typeface="ＭＳ ゴシック" panose="020B0609070205080204" pitchFamily="49" charset="-128"/>
              <a:ea typeface="ＭＳ ゴシック" panose="020B0609070205080204" pitchFamily="49" charset="-128"/>
            </a:rPr>
            <a:t>円（</a:t>
          </a:r>
          <a:r>
            <a:rPr kumimoji="1" lang="en-US" altLang="ja-JP" sz="1100">
              <a:latin typeface="ＭＳ ゴシック" panose="020B0609070205080204" pitchFamily="49" charset="-128"/>
              <a:ea typeface="ＭＳ ゴシック" panose="020B0609070205080204" pitchFamily="49" charset="-128"/>
            </a:rPr>
            <a:t>15,476</a:t>
          </a:r>
          <a:r>
            <a:rPr kumimoji="1" lang="ja-JP" altLang="en-US" sz="1100">
              <a:latin typeface="ＭＳ ゴシック" panose="020B0609070205080204" pitchFamily="49" charset="-128"/>
              <a:ea typeface="ＭＳ ゴシック" panose="020B0609070205080204" pitchFamily="49" charset="-128"/>
            </a:rPr>
            <a:t>円増）となっている。これは電力・ガス・食料品等価格高騰重点支援給付金給付事業（</a:t>
          </a:r>
          <a:r>
            <a:rPr kumimoji="1" lang="en-US" altLang="ja-JP" sz="1100">
              <a:latin typeface="ＭＳ ゴシック" panose="020B0609070205080204" pitchFamily="49" charset="-128"/>
              <a:ea typeface="ＭＳ ゴシック" panose="020B0609070205080204" pitchFamily="49" charset="-128"/>
            </a:rPr>
            <a:t>47,136</a:t>
          </a:r>
          <a:r>
            <a:rPr kumimoji="1" lang="ja-JP" altLang="en-US" sz="1100">
              <a:latin typeface="ＭＳ ゴシック" panose="020B0609070205080204" pitchFamily="49" charset="-128"/>
              <a:ea typeface="ＭＳ ゴシック" panose="020B0609070205080204" pitchFamily="49" charset="-128"/>
            </a:rPr>
            <a:t>千円増）が主な要因として挙げられる。一方、人件費においては</a:t>
          </a:r>
          <a:r>
            <a:rPr kumimoji="1" lang="en-US" altLang="ja-JP" sz="1100">
              <a:latin typeface="ＭＳ ゴシック" panose="020B0609070205080204" pitchFamily="49" charset="-128"/>
              <a:ea typeface="ＭＳ ゴシック" panose="020B0609070205080204" pitchFamily="49" charset="-128"/>
            </a:rPr>
            <a:t>136,001</a:t>
          </a:r>
          <a:r>
            <a:rPr kumimoji="1" lang="ja-JP" altLang="en-US" sz="1100">
              <a:latin typeface="ＭＳ ゴシック" panose="020B0609070205080204" pitchFamily="49" charset="-128"/>
              <a:ea typeface="ＭＳ ゴシック" panose="020B0609070205080204" pitchFamily="49" charset="-128"/>
            </a:rPr>
            <a:t>円（</a:t>
          </a:r>
          <a:r>
            <a:rPr kumimoji="1" lang="en-US" altLang="ja-JP" sz="1100">
              <a:latin typeface="ＭＳ ゴシック" panose="020B0609070205080204" pitchFamily="49" charset="-128"/>
              <a:ea typeface="ＭＳ ゴシック" panose="020B0609070205080204" pitchFamily="49" charset="-128"/>
            </a:rPr>
            <a:t>18,320</a:t>
          </a:r>
          <a:r>
            <a:rPr kumimoji="1" lang="ja-JP" altLang="en-US" sz="1100">
              <a:latin typeface="ＭＳ ゴシック" panose="020B0609070205080204" pitchFamily="49" charset="-128"/>
              <a:ea typeface="ＭＳ ゴシック" panose="020B0609070205080204" pitchFamily="49" charset="-128"/>
            </a:rPr>
            <a:t>円減）となっている。これは令和</a:t>
          </a:r>
          <a:r>
            <a:rPr kumimoji="1" lang="en-US" altLang="ja-JP" sz="1100">
              <a:latin typeface="ＭＳ ゴシック" panose="020B0609070205080204" pitchFamily="49" charset="-128"/>
              <a:ea typeface="ＭＳ ゴシック" panose="020B0609070205080204" pitchFamily="49" charset="-128"/>
            </a:rPr>
            <a:t>6</a:t>
          </a:r>
          <a:r>
            <a:rPr kumimoji="1" lang="ja-JP" altLang="en-US" sz="1100">
              <a:latin typeface="ＭＳ ゴシック" panose="020B0609070205080204" pitchFamily="49" charset="-128"/>
              <a:ea typeface="ＭＳ ゴシック" panose="020B0609070205080204" pitchFamily="49" charset="-128"/>
            </a:rPr>
            <a:t>年</a:t>
          </a:r>
          <a:r>
            <a:rPr kumimoji="1" lang="en-US" altLang="ja-JP" sz="1100">
              <a:latin typeface="ＭＳ ゴシック" panose="020B0609070205080204" pitchFamily="49" charset="-128"/>
              <a:ea typeface="ＭＳ ゴシック" panose="020B0609070205080204" pitchFamily="49" charset="-128"/>
            </a:rPr>
            <a:t>4</a:t>
          </a:r>
          <a:r>
            <a:rPr kumimoji="1" lang="ja-JP" altLang="en-US" sz="1100">
              <a:latin typeface="ＭＳ ゴシック" panose="020B0609070205080204" pitchFamily="49" charset="-128"/>
              <a:ea typeface="ＭＳ ゴシック" panose="020B0609070205080204" pitchFamily="49" charset="-128"/>
            </a:rPr>
            <a:t>月の認定こども園開園に伴い、保育所及び幼稚園を廃止し、同時に機構改革を実施したことが挙げられる。その結果、会計年度任用職員が前年度と比較して半分程度になっている。</a:t>
          </a:r>
        </a:p>
        <a:p>
          <a:r>
            <a:rPr kumimoji="1" lang="ja-JP" altLang="en-US" sz="1100">
              <a:latin typeface="ＭＳ ゴシック" panose="020B0609070205080204" pitchFamily="49" charset="-128"/>
              <a:ea typeface="ＭＳ ゴシック" panose="020B0609070205080204" pitchFamily="49" charset="-128"/>
            </a:rPr>
            <a:t>　この他、除雪経費の影響で維持補修費が</a:t>
          </a:r>
          <a:r>
            <a:rPr kumimoji="1" lang="en-US" altLang="ja-JP" sz="1100">
              <a:latin typeface="ＭＳ ゴシック" panose="020B0609070205080204" pitchFamily="49" charset="-128"/>
              <a:ea typeface="ＭＳ ゴシック" panose="020B0609070205080204" pitchFamily="49" charset="-128"/>
            </a:rPr>
            <a:t>23,435</a:t>
          </a:r>
          <a:r>
            <a:rPr kumimoji="1" lang="ja-JP" altLang="en-US" sz="1100">
              <a:latin typeface="ＭＳ ゴシック" panose="020B0609070205080204" pitchFamily="49" charset="-128"/>
              <a:ea typeface="ＭＳ ゴシック" panose="020B0609070205080204" pitchFamily="49" charset="-128"/>
            </a:rPr>
            <a:t>円（</a:t>
          </a:r>
          <a:r>
            <a:rPr kumimoji="1" lang="en-US" altLang="ja-JP" sz="1100">
              <a:latin typeface="ＭＳ ゴシック" panose="020B0609070205080204" pitchFamily="49" charset="-128"/>
              <a:ea typeface="ＭＳ ゴシック" panose="020B0609070205080204" pitchFamily="49" charset="-128"/>
            </a:rPr>
            <a:t>2,206</a:t>
          </a:r>
          <a:r>
            <a:rPr kumimoji="1" lang="ja-JP" altLang="en-US" sz="1100">
              <a:latin typeface="ＭＳ ゴシック" panose="020B0609070205080204" pitchFamily="49" charset="-128"/>
              <a:ea typeface="ＭＳ ゴシック" panose="020B0609070205080204" pitchFamily="49" charset="-128"/>
            </a:rPr>
            <a:t>円増）となっている。また、公共施設の老朽化による修繕等に伴い、今後も高水準での推移が見込まれる。そのため、公共施設等総合管理計画並びに個別計画に基づき、財政を圧迫させない計画的な財政運営に努める必要がある。公債費については、平成</a:t>
          </a:r>
          <a:r>
            <a:rPr kumimoji="1" lang="en-US" altLang="ja-JP" sz="1100">
              <a:latin typeface="ＭＳ ゴシック" panose="020B0609070205080204" pitchFamily="49" charset="-128"/>
              <a:ea typeface="ＭＳ ゴシック" panose="020B0609070205080204" pitchFamily="49" charset="-128"/>
            </a:rPr>
            <a:t>25</a:t>
          </a:r>
          <a:r>
            <a:rPr kumimoji="1" lang="ja-JP" altLang="en-US" sz="1100">
              <a:latin typeface="ＭＳ ゴシック" panose="020B0609070205080204" pitchFamily="49" charset="-128"/>
              <a:ea typeface="ＭＳ ゴシック" panose="020B0609070205080204" pitchFamily="49" charset="-128"/>
            </a:rPr>
            <a:t>年度に起債した小中一貫校施設整備事業債の元金償還が平成</a:t>
          </a:r>
          <a:r>
            <a:rPr kumimoji="1" lang="en-US" altLang="ja-JP" sz="1100">
              <a:latin typeface="ＭＳ ゴシック" panose="020B0609070205080204" pitchFamily="49" charset="-128"/>
              <a:ea typeface="ＭＳ ゴシック" panose="020B0609070205080204" pitchFamily="49" charset="-128"/>
            </a:rPr>
            <a:t>29</a:t>
          </a:r>
          <a:r>
            <a:rPr kumimoji="1" lang="ja-JP" altLang="en-US" sz="1100">
              <a:latin typeface="ＭＳ ゴシック" panose="020B0609070205080204" pitchFamily="49" charset="-128"/>
              <a:ea typeface="ＭＳ ゴシック" panose="020B0609070205080204" pitchFamily="49" charset="-128"/>
            </a:rPr>
            <a:t>年度から始まったことから令和</a:t>
          </a:r>
          <a:r>
            <a:rPr kumimoji="1" lang="en-US" altLang="ja-JP" sz="1100">
              <a:latin typeface="ＭＳ ゴシック" panose="020B0609070205080204" pitchFamily="49" charset="-128"/>
              <a:ea typeface="ＭＳ ゴシック" panose="020B0609070205080204" pitchFamily="49" charset="-128"/>
            </a:rPr>
            <a:t>4</a:t>
          </a:r>
          <a:r>
            <a:rPr kumimoji="1" lang="ja-JP" altLang="en-US" sz="1100">
              <a:latin typeface="ＭＳ ゴシック" panose="020B0609070205080204" pitchFamily="49" charset="-128"/>
              <a:ea typeface="ＭＳ ゴシック" panose="020B0609070205080204" pitchFamily="49" charset="-128"/>
            </a:rPr>
            <a:t>年度に償還ピークを迎えたが、令和元年度以降は元利償還金額を超えない範囲での起債にとどめているため、令和</a:t>
          </a:r>
          <a:r>
            <a:rPr kumimoji="1" lang="en-US" altLang="ja-JP" sz="1100">
              <a:latin typeface="ＭＳ ゴシック" panose="020B0609070205080204" pitchFamily="49" charset="-128"/>
              <a:ea typeface="ＭＳ ゴシック" panose="020B0609070205080204" pitchFamily="49" charset="-128"/>
            </a:rPr>
            <a:t>5</a:t>
          </a:r>
          <a:r>
            <a:rPr kumimoji="1" lang="ja-JP" altLang="en-US" sz="1100">
              <a:latin typeface="ＭＳ ゴシック" panose="020B0609070205080204" pitchFamily="49" charset="-128"/>
              <a:ea typeface="ＭＳ ゴシック" panose="020B0609070205080204" pitchFamily="49" charset="-128"/>
            </a:rPr>
            <a:t>年度に償還額は減少に転じ、令和</a:t>
          </a:r>
          <a:r>
            <a:rPr kumimoji="1" lang="en-US" altLang="ja-JP" sz="1100">
              <a:latin typeface="ＭＳ ゴシック" panose="020B0609070205080204" pitchFamily="49" charset="-128"/>
              <a:ea typeface="ＭＳ ゴシック" panose="020B0609070205080204" pitchFamily="49" charset="-128"/>
            </a:rPr>
            <a:t>8</a:t>
          </a:r>
          <a:r>
            <a:rPr kumimoji="1" lang="ja-JP" altLang="en-US" sz="1100">
              <a:latin typeface="ＭＳ ゴシック" panose="020B0609070205080204" pitchFamily="49" charset="-128"/>
              <a:ea typeface="ＭＳ ゴシック" panose="020B0609070205080204" pitchFamily="49" charset="-128"/>
            </a:rPr>
            <a:t>年度までは減少傾向で推移する見込みである。また、次回の償還ピークは、令和</a:t>
          </a:r>
          <a:r>
            <a:rPr kumimoji="1" lang="en-US" altLang="ja-JP" sz="1100">
              <a:latin typeface="ＭＳ ゴシック" panose="020B0609070205080204" pitchFamily="49" charset="-128"/>
              <a:ea typeface="ＭＳ ゴシック" panose="020B0609070205080204" pitchFamily="49" charset="-128"/>
            </a:rPr>
            <a:t>5</a:t>
          </a:r>
          <a:r>
            <a:rPr kumimoji="1" lang="ja-JP" altLang="en-US" sz="1100">
              <a:latin typeface="ＭＳ ゴシック" panose="020B0609070205080204" pitchFamily="49" charset="-128"/>
              <a:ea typeface="ＭＳ ゴシック" panose="020B0609070205080204" pitchFamily="49" charset="-128"/>
            </a:rPr>
            <a:t>年度に起債した認定こども園整備事業債の元金償還が本格化する令和</a:t>
          </a:r>
          <a:r>
            <a:rPr kumimoji="1" lang="en-US" altLang="ja-JP" sz="1100">
              <a:latin typeface="ＭＳ ゴシック" panose="020B0609070205080204" pitchFamily="49" charset="-128"/>
              <a:ea typeface="ＭＳ ゴシック" panose="020B0609070205080204" pitchFamily="49" charset="-128"/>
            </a:rPr>
            <a:t>11</a:t>
          </a:r>
          <a:r>
            <a:rPr kumimoji="1" lang="ja-JP" altLang="en-US" sz="1100">
              <a:latin typeface="ＭＳ ゴシック" panose="020B0609070205080204" pitchFamily="49" charset="-128"/>
              <a:ea typeface="ＭＳ ゴシック" panose="020B0609070205080204" pitchFamily="49" charset="-128"/>
            </a:rPr>
            <a:t>年度になる見込みである。引き続き財政力を考慮し計画的な公債費の軽減に努める。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宮城県色麻町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6,103
6,068
109.28
5,308,172
5,188,214
104,209
3,112,690
3,143,610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72.6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100330</xdr:rowOff>
    </xdr:from>
    <xdr:to>
      <xdr:col>24</xdr:col>
      <xdr:colOff>62865</xdr:colOff>
      <xdr:row>39</xdr:row>
      <xdr:rowOff>107061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15280"/>
          <a:ext cx="1270" cy="1378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110888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107061</xdr:rowOff>
    </xdr:from>
    <xdr:to>
      <xdr:col>24</xdr:col>
      <xdr:colOff>152400</xdr:colOff>
      <xdr:row>39</xdr:row>
      <xdr:rowOff>107061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93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47007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100330</xdr:rowOff>
    </xdr:from>
    <xdr:to>
      <xdr:col>24</xdr:col>
      <xdr:colOff>152400</xdr:colOff>
      <xdr:row>31</xdr:row>
      <xdr:rowOff>100330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1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119253</xdr:rowOff>
    </xdr:from>
    <xdr:to>
      <xdr:col>24</xdr:col>
      <xdr:colOff>63500</xdr:colOff>
      <xdr:row>32</xdr:row>
      <xdr:rowOff>134747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434203"/>
          <a:ext cx="838200" cy="186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103903</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04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125476</xdr:rowOff>
    </xdr:from>
    <xdr:to>
      <xdr:col>24</xdr:col>
      <xdr:colOff>114300</xdr:colOff>
      <xdr:row>36</xdr:row>
      <xdr:rowOff>55626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2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134747</xdr:rowOff>
    </xdr:from>
    <xdr:to>
      <xdr:col>19</xdr:col>
      <xdr:colOff>177800</xdr:colOff>
      <xdr:row>33</xdr:row>
      <xdr:rowOff>44450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621147"/>
          <a:ext cx="889000" cy="81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165100</xdr:rowOff>
    </xdr:from>
    <xdr:to>
      <xdr:col>20</xdr:col>
      <xdr:colOff>38100</xdr:colOff>
      <xdr:row>36</xdr:row>
      <xdr:rowOff>95250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86377</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625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44450</xdr:rowOff>
    </xdr:from>
    <xdr:to>
      <xdr:col>15</xdr:col>
      <xdr:colOff>50800</xdr:colOff>
      <xdr:row>33</xdr:row>
      <xdr:rowOff>144399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702300"/>
          <a:ext cx="889000" cy="99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23495</xdr:rowOff>
    </xdr:from>
    <xdr:to>
      <xdr:col>15</xdr:col>
      <xdr:colOff>101600</xdr:colOff>
      <xdr:row>36</xdr:row>
      <xdr:rowOff>125095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116222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88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144399</xdr:rowOff>
    </xdr:from>
    <xdr:to>
      <xdr:col>10</xdr:col>
      <xdr:colOff>114300</xdr:colOff>
      <xdr:row>34</xdr:row>
      <xdr:rowOff>96520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802249"/>
          <a:ext cx="889000" cy="123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66675</xdr:rowOff>
    </xdr:from>
    <xdr:to>
      <xdr:col>10</xdr:col>
      <xdr:colOff>165100</xdr:colOff>
      <xdr:row>36</xdr:row>
      <xdr:rowOff>168275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159402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331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88646</xdr:rowOff>
    </xdr:from>
    <xdr:to>
      <xdr:col>6</xdr:col>
      <xdr:colOff>38100</xdr:colOff>
      <xdr:row>37</xdr:row>
      <xdr:rowOff>18796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9923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353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68453</xdr:rowOff>
    </xdr:from>
    <xdr:to>
      <xdr:col>24</xdr:col>
      <xdr:colOff>114300</xdr:colOff>
      <xdr:row>31</xdr:row>
      <xdr:rowOff>170053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383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2557</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31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83947</xdr:rowOff>
    </xdr:from>
    <xdr:to>
      <xdr:col>20</xdr:col>
      <xdr:colOff>38100</xdr:colOff>
      <xdr:row>33</xdr:row>
      <xdr:rowOff>14097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57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30624</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345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165100</xdr:rowOff>
    </xdr:from>
    <xdr:to>
      <xdr:col>15</xdr:col>
      <xdr:colOff>101600</xdr:colOff>
      <xdr:row>33</xdr:row>
      <xdr:rowOff>95250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65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111777</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426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93599</xdr:rowOff>
    </xdr:from>
    <xdr:to>
      <xdr:col>10</xdr:col>
      <xdr:colOff>165100</xdr:colOff>
      <xdr:row>34</xdr:row>
      <xdr:rowOff>23749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75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40276</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526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45720</xdr:rowOff>
    </xdr:from>
    <xdr:to>
      <xdr:col>6</xdr:col>
      <xdr:colOff>38100</xdr:colOff>
      <xdr:row>34</xdr:row>
      <xdr:rowOff>147320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7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163847</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650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93476</xdr:rowOff>
    </xdr:from>
    <xdr:to>
      <xdr:col>24</xdr:col>
      <xdr:colOff>62865</xdr:colOff>
      <xdr:row>58</xdr:row>
      <xdr:rowOff>106227</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65976"/>
          <a:ext cx="1270" cy="138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110054</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05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106227</xdr:rowOff>
    </xdr:from>
    <xdr:to>
      <xdr:col>24</xdr:col>
      <xdr:colOff>152400</xdr:colOff>
      <xdr:row>58</xdr:row>
      <xdr:rowOff>106227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50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40153</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412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3,101,103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93476</xdr:rowOff>
    </xdr:from>
    <xdr:to>
      <xdr:col>24</xdr:col>
      <xdr:colOff>152400</xdr:colOff>
      <xdr:row>50</xdr:row>
      <xdr:rowOff>93476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65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68615</xdr:rowOff>
    </xdr:from>
    <xdr:to>
      <xdr:col>24</xdr:col>
      <xdr:colOff>63500</xdr:colOff>
      <xdr:row>58</xdr:row>
      <xdr:rowOff>83585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10012715"/>
          <a:ext cx="838200" cy="14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5184</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7778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153757</xdr:rowOff>
    </xdr:from>
    <xdr:to>
      <xdr:col>24</xdr:col>
      <xdr:colOff>114300</xdr:colOff>
      <xdr:row>58</xdr:row>
      <xdr:rowOff>83907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2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83585</xdr:rowOff>
    </xdr:from>
    <xdr:to>
      <xdr:col>19</xdr:col>
      <xdr:colOff>177800</xdr:colOff>
      <xdr:row>58</xdr:row>
      <xdr:rowOff>96245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10027685"/>
          <a:ext cx="889000" cy="12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166871</xdr:rowOff>
    </xdr:from>
    <xdr:to>
      <xdr:col>20</xdr:col>
      <xdr:colOff>38100</xdr:colOff>
      <xdr:row>58</xdr:row>
      <xdr:rowOff>97021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3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113548</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714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87470</xdr:rowOff>
    </xdr:from>
    <xdr:to>
      <xdr:col>15</xdr:col>
      <xdr:colOff>50800</xdr:colOff>
      <xdr:row>58</xdr:row>
      <xdr:rowOff>96245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10031570"/>
          <a:ext cx="889000" cy="8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2391</xdr:rowOff>
    </xdr:from>
    <xdr:to>
      <xdr:col>15</xdr:col>
      <xdr:colOff>101600</xdr:colOff>
      <xdr:row>58</xdr:row>
      <xdr:rowOff>103991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94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120518</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721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51260</xdr:rowOff>
    </xdr:from>
    <xdr:to>
      <xdr:col>10</xdr:col>
      <xdr:colOff>114300</xdr:colOff>
      <xdr:row>58</xdr:row>
      <xdr:rowOff>87470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995360"/>
          <a:ext cx="889000" cy="3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169463</xdr:rowOff>
    </xdr:from>
    <xdr:to>
      <xdr:col>10</xdr:col>
      <xdr:colOff>165100</xdr:colOff>
      <xdr:row>58</xdr:row>
      <xdr:rowOff>99613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94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116140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71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140361</xdr:rowOff>
    </xdr:from>
    <xdr:to>
      <xdr:col>6</xdr:col>
      <xdr:colOff>38100</xdr:colOff>
      <xdr:row>58</xdr:row>
      <xdr:rowOff>70511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91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87038</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688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17815</xdr:rowOff>
    </xdr:from>
    <xdr:to>
      <xdr:col>24</xdr:col>
      <xdr:colOff>114300</xdr:colOff>
      <xdr:row>58</xdr:row>
      <xdr:rowOff>119415</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96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132184</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904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32785</xdr:rowOff>
    </xdr:from>
    <xdr:to>
      <xdr:col>20</xdr:col>
      <xdr:colOff>38100</xdr:colOff>
      <xdr:row>58</xdr:row>
      <xdr:rowOff>134385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76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125512</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10069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45445</xdr:rowOff>
    </xdr:from>
    <xdr:to>
      <xdr:col>15</xdr:col>
      <xdr:colOff>101600</xdr:colOff>
      <xdr:row>58</xdr:row>
      <xdr:rowOff>147045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98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138172</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10082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36670</xdr:rowOff>
    </xdr:from>
    <xdr:to>
      <xdr:col>10</xdr:col>
      <xdr:colOff>165100</xdr:colOff>
      <xdr:row>58</xdr:row>
      <xdr:rowOff>138270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98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129397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10073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460</xdr:rowOff>
    </xdr:from>
    <xdr:to>
      <xdr:col>6</xdr:col>
      <xdr:colOff>38100</xdr:colOff>
      <xdr:row>58</xdr:row>
      <xdr:rowOff>102060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94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93187</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10037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113411</xdr:rowOff>
    </xdr:from>
    <xdr:to>
      <xdr:col>24</xdr:col>
      <xdr:colOff>62865</xdr:colOff>
      <xdr:row>78</xdr:row>
      <xdr:rowOff>10502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14911"/>
          <a:ext cx="1270" cy="1268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14329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87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10502</xdr:rowOff>
    </xdr:from>
    <xdr:to>
      <xdr:col>24</xdr:col>
      <xdr:colOff>152400</xdr:colOff>
      <xdr:row>78</xdr:row>
      <xdr:rowOff>10502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83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60088</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90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334,025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113411</xdr:rowOff>
    </xdr:from>
    <xdr:to>
      <xdr:col>24</xdr:col>
      <xdr:colOff>152400</xdr:colOff>
      <xdr:row>70</xdr:row>
      <xdr:rowOff>113411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14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130915</xdr:rowOff>
    </xdr:from>
    <xdr:to>
      <xdr:col>24</xdr:col>
      <xdr:colOff>63500</xdr:colOff>
      <xdr:row>75</xdr:row>
      <xdr:rowOff>107853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2818215"/>
          <a:ext cx="838200" cy="148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50286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09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71859</xdr:rowOff>
    </xdr:from>
    <xdr:to>
      <xdr:col>24</xdr:col>
      <xdr:colOff>114300</xdr:colOff>
      <xdr:row>76</xdr:row>
      <xdr:rowOff>2009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30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130915</xdr:rowOff>
    </xdr:from>
    <xdr:to>
      <xdr:col>19</xdr:col>
      <xdr:colOff>177800</xdr:colOff>
      <xdr:row>77</xdr:row>
      <xdr:rowOff>47025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818215"/>
          <a:ext cx="889000" cy="430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140198</xdr:rowOff>
    </xdr:from>
    <xdr:to>
      <xdr:col>20</xdr:col>
      <xdr:colOff>38100</xdr:colOff>
      <xdr:row>76</xdr:row>
      <xdr:rowOff>70348</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9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61475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91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47025</xdr:rowOff>
    </xdr:from>
    <xdr:to>
      <xdr:col>15</xdr:col>
      <xdr:colOff>50800</xdr:colOff>
      <xdr:row>77</xdr:row>
      <xdr:rowOff>54975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248675"/>
          <a:ext cx="889000" cy="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21548</xdr:rowOff>
    </xdr:from>
    <xdr:to>
      <xdr:col>15</xdr:col>
      <xdr:colOff>101600</xdr:colOff>
      <xdr:row>76</xdr:row>
      <xdr:rowOff>123148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5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139675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826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54975</xdr:rowOff>
    </xdr:from>
    <xdr:to>
      <xdr:col>10</xdr:col>
      <xdr:colOff>114300</xdr:colOff>
      <xdr:row>78</xdr:row>
      <xdr:rowOff>33186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56625"/>
          <a:ext cx="889000" cy="149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159897</xdr:rowOff>
    </xdr:from>
    <xdr:to>
      <xdr:col>10</xdr:col>
      <xdr:colOff>165100</xdr:colOff>
      <xdr:row>76</xdr:row>
      <xdr:rowOff>90047</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18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106573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793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120486</xdr:rowOff>
    </xdr:from>
    <xdr:to>
      <xdr:col>6</xdr:col>
      <xdr:colOff>38100</xdr:colOff>
      <xdr:row>77</xdr:row>
      <xdr:rowOff>50636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15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67163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925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57053</xdr:rowOff>
    </xdr:from>
    <xdr:to>
      <xdr:col>24</xdr:col>
      <xdr:colOff>114300</xdr:colOff>
      <xdr:row>75</xdr:row>
      <xdr:rowOff>158654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1580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79930</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767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80115</xdr:rowOff>
    </xdr:from>
    <xdr:to>
      <xdr:col>20</xdr:col>
      <xdr:colOff>38100</xdr:colOff>
      <xdr:row>75</xdr:row>
      <xdr:rowOff>10265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76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26792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542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167675</xdr:rowOff>
    </xdr:from>
    <xdr:to>
      <xdr:col>15</xdr:col>
      <xdr:colOff>101600</xdr:colOff>
      <xdr:row>77</xdr:row>
      <xdr:rowOff>97825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9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88952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290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4175</xdr:rowOff>
    </xdr:from>
    <xdr:to>
      <xdr:col>10</xdr:col>
      <xdr:colOff>165100</xdr:colOff>
      <xdr:row>77</xdr:row>
      <xdr:rowOff>105775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0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96902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298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153836</xdr:rowOff>
    </xdr:from>
    <xdr:to>
      <xdr:col>6</xdr:col>
      <xdr:colOff>38100</xdr:colOff>
      <xdr:row>78</xdr:row>
      <xdr:rowOff>83986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55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75113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448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118010</xdr:rowOff>
    </xdr:from>
    <xdr:to>
      <xdr:col>24</xdr:col>
      <xdr:colOff>62865</xdr:colOff>
      <xdr:row>98</xdr:row>
      <xdr:rowOff>30731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48510"/>
          <a:ext cx="1270" cy="128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34558</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3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30731</xdr:rowOff>
    </xdr:from>
    <xdr:to>
      <xdr:col>24</xdr:col>
      <xdr:colOff>152400</xdr:colOff>
      <xdr:row>98</xdr:row>
      <xdr:rowOff>30731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32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64687</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2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304,744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118010</xdr:rowOff>
    </xdr:from>
    <xdr:to>
      <xdr:col>24</xdr:col>
      <xdr:colOff>152400</xdr:colOff>
      <xdr:row>90</xdr:row>
      <xdr:rowOff>118010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4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132023</xdr:rowOff>
    </xdr:from>
    <xdr:to>
      <xdr:col>24</xdr:col>
      <xdr:colOff>63500</xdr:colOff>
      <xdr:row>95</xdr:row>
      <xdr:rowOff>65565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248323"/>
          <a:ext cx="838200" cy="104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59811</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519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81384</xdr:rowOff>
    </xdr:from>
    <xdr:to>
      <xdr:col>24</xdr:col>
      <xdr:colOff>114300</xdr:colOff>
      <xdr:row>97</xdr:row>
      <xdr:rowOff>11534</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540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32482</xdr:rowOff>
    </xdr:from>
    <xdr:to>
      <xdr:col>19</xdr:col>
      <xdr:colOff>177800</xdr:colOff>
      <xdr:row>95</xdr:row>
      <xdr:rowOff>65565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320232"/>
          <a:ext cx="889000" cy="33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81837</xdr:rowOff>
    </xdr:from>
    <xdr:to>
      <xdr:col>20</xdr:col>
      <xdr:colOff>38100</xdr:colOff>
      <xdr:row>97</xdr:row>
      <xdr:rowOff>11987</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54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3114</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63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18445</xdr:rowOff>
    </xdr:from>
    <xdr:to>
      <xdr:col>15</xdr:col>
      <xdr:colOff>50800</xdr:colOff>
      <xdr:row>95</xdr:row>
      <xdr:rowOff>32482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306195"/>
          <a:ext cx="889000" cy="14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77725</xdr:rowOff>
    </xdr:from>
    <xdr:to>
      <xdr:col>15</xdr:col>
      <xdr:colOff>101600</xdr:colOff>
      <xdr:row>97</xdr:row>
      <xdr:rowOff>7875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53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170452</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29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18445</xdr:rowOff>
    </xdr:from>
    <xdr:to>
      <xdr:col>10</xdr:col>
      <xdr:colOff>114300</xdr:colOff>
      <xdr:row>95</xdr:row>
      <xdr:rowOff>50907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306195"/>
          <a:ext cx="889000" cy="32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90120</xdr:rowOff>
    </xdr:from>
    <xdr:to>
      <xdr:col>10</xdr:col>
      <xdr:colOff>165100</xdr:colOff>
      <xdr:row>97</xdr:row>
      <xdr:rowOff>20270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4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11397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42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116980</xdr:rowOff>
    </xdr:from>
    <xdr:to>
      <xdr:col>6</xdr:col>
      <xdr:colOff>38100</xdr:colOff>
      <xdr:row>97</xdr:row>
      <xdr:rowOff>47130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5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38257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6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81223</xdr:rowOff>
    </xdr:from>
    <xdr:to>
      <xdr:col>24</xdr:col>
      <xdr:colOff>114300</xdr:colOff>
      <xdr:row>95</xdr:row>
      <xdr:rowOff>11373</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19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104100</xdr:rowOff>
    </xdr:from>
    <xdr:ext cx="599010"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048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14765</xdr:rowOff>
    </xdr:from>
    <xdr:to>
      <xdr:col>20</xdr:col>
      <xdr:colOff>38100</xdr:colOff>
      <xdr:row>95</xdr:row>
      <xdr:rowOff>116365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30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132892</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497795" y="16077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153132</xdr:rowOff>
    </xdr:from>
    <xdr:to>
      <xdr:col>15</xdr:col>
      <xdr:colOff>101600</xdr:colOff>
      <xdr:row>95</xdr:row>
      <xdr:rowOff>83282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26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99809</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08795" y="16044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139095</xdr:rowOff>
    </xdr:from>
    <xdr:to>
      <xdr:col>10</xdr:col>
      <xdr:colOff>165100</xdr:colOff>
      <xdr:row>95</xdr:row>
      <xdr:rowOff>69245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25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85772</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19795" y="16030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107</xdr:rowOff>
    </xdr:from>
    <xdr:to>
      <xdr:col>6</xdr:col>
      <xdr:colOff>38100</xdr:colOff>
      <xdr:row>95</xdr:row>
      <xdr:rowOff>101707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28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118234</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30795" y="16063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152654</xdr:rowOff>
    </xdr:from>
    <xdr:to>
      <xdr:col>54</xdr:col>
      <xdr:colOff>189865</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467604"/>
          <a:ext cx="1270" cy="126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99331</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24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152654</xdr:rowOff>
    </xdr:from>
    <xdr:to>
      <xdr:col>55</xdr:col>
      <xdr:colOff>88900</xdr:colOff>
      <xdr:row>31</xdr:row>
      <xdr:rowOff>152654</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467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41783</xdr:rowOff>
    </xdr:from>
    <xdr:to>
      <xdr:col>55</xdr:col>
      <xdr:colOff>0</xdr:colOff>
      <xdr:row>39</xdr:row>
      <xdr:rowOff>41783</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7283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26052</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3697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3175</xdr:rowOff>
    </xdr:from>
    <xdr:to>
      <xdr:col>55</xdr:col>
      <xdr:colOff>50800</xdr:colOff>
      <xdr:row>38</xdr:row>
      <xdr:rowOff>104775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41783</xdr:rowOff>
    </xdr:from>
    <xdr:to>
      <xdr:col>50</xdr:col>
      <xdr:colOff>114300</xdr:colOff>
      <xdr:row>39</xdr:row>
      <xdr:rowOff>41783</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7283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21463</xdr:rowOff>
    </xdr:from>
    <xdr:to>
      <xdr:col>50</xdr:col>
      <xdr:colOff>165100</xdr:colOff>
      <xdr:row>38</xdr:row>
      <xdr:rowOff>123063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53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139590</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3117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41402</xdr:rowOff>
    </xdr:from>
    <xdr:to>
      <xdr:col>45</xdr:col>
      <xdr:colOff>177800</xdr:colOff>
      <xdr:row>39</xdr:row>
      <xdr:rowOff>41783</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727952"/>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24130</xdr:rowOff>
    </xdr:from>
    <xdr:to>
      <xdr:col>46</xdr:col>
      <xdr:colOff>38100</xdr:colOff>
      <xdr:row>38</xdr:row>
      <xdr:rowOff>125730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142257</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314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41402</xdr:rowOff>
    </xdr:from>
    <xdr:to>
      <xdr:col>41</xdr:col>
      <xdr:colOff>50800</xdr:colOff>
      <xdr:row>39</xdr:row>
      <xdr:rowOff>42926</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727952"/>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6985</xdr:rowOff>
    </xdr:from>
    <xdr:to>
      <xdr:col>41</xdr:col>
      <xdr:colOff>101600</xdr:colOff>
      <xdr:row>38</xdr:row>
      <xdr:rowOff>108585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125112</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297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5080</xdr:rowOff>
    </xdr:from>
    <xdr:to>
      <xdr:col>36</xdr:col>
      <xdr:colOff>165100</xdr:colOff>
      <xdr:row>38</xdr:row>
      <xdr:rowOff>106680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52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123207</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2954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162433</xdr:rowOff>
    </xdr:from>
    <xdr:to>
      <xdr:col>55</xdr:col>
      <xdr:colOff>50800</xdr:colOff>
      <xdr:row>39</xdr:row>
      <xdr:rowOff>92583</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67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77360</xdr:rowOff>
    </xdr:from>
    <xdr:ext cx="249299"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5924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162433</xdr:rowOff>
    </xdr:from>
    <xdr:to>
      <xdr:col>50</xdr:col>
      <xdr:colOff>165100</xdr:colOff>
      <xdr:row>39</xdr:row>
      <xdr:rowOff>92583</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67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83710</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514650" y="67702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162433</xdr:rowOff>
    </xdr:from>
    <xdr:to>
      <xdr:col>46</xdr:col>
      <xdr:colOff>38100</xdr:colOff>
      <xdr:row>39</xdr:row>
      <xdr:rowOff>92583</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67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83710</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625650" y="67702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162052</xdr:rowOff>
    </xdr:from>
    <xdr:to>
      <xdr:col>41</xdr:col>
      <xdr:colOff>101600</xdr:colOff>
      <xdr:row>39</xdr:row>
      <xdr:rowOff>92202</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67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83329</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736650" y="67698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163576</xdr:rowOff>
    </xdr:from>
    <xdr:to>
      <xdr:col>36</xdr:col>
      <xdr:colOff>165100</xdr:colOff>
      <xdr:row>39</xdr:row>
      <xdr:rowOff>93726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67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84853</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847650" y="67714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68163</xdr:rowOff>
    </xdr:from>
    <xdr:to>
      <xdr:col>54</xdr:col>
      <xdr:colOff>189865</xdr:colOff>
      <xdr:row>58</xdr:row>
      <xdr:rowOff>159733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812113"/>
          <a:ext cx="1270" cy="1291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163560</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07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159733</xdr:rowOff>
    </xdr:from>
    <xdr:to>
      <xdr:col>55</xdr:col>
      <xdr:colOff>88900</xdr:colOff>
      <xdr:row>58</xdr:row>
      <xdr:rowOff>159733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03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14840</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8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176,888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68163</xdr:rowOff>
    </xdr:from>
    <xdr:to>
      <xdr:col>55</xdr:col>
      <xdr:colOff>88900</xdr:colOff>
      <xdr:row>51</xdr:row>
      <xdr:rowOff>68163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812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36206</xdr:rowOff>
    </xdr:from>
    <xdr:to>
      <xdr:col>55</xdr:col>
      <xdr:colOff>0</xdr:colOff>
      <xdr:row>56</xdr:row>
      <xdr:rowOff>73041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637406"/>
          <a:ext cx="838200" cy="36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49435</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650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71008</xdr:rowOff>
    </xdr:from>
    <xdr:to>
      <xdr:col>55</xdr:col>
      <xdr:colOff>50800</xdr:colOff>
      <xdr:row>57</xdr:row>
      <xdr:rowOff>1158</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67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154773</xdr:rowOff>
    </xdr:from>
    <xdr:to>
      <xdr:col>50</xdr:col>
      <xdr:colOff>114300</xdr:colOff>
      <xdr:row>56</xdr:row>
      <xdr:rowOff>73041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584523"/>
          <a:ext cx="889000" cy="8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78438</xdr:rowOff>
    </xdr:from>
    <xdr:to>
      <xdr:col>50</xdr:col>
      <xdr:colOff>165100</xdr:colOff>
      <xdr:row>57</xdr:row>
      <xdr:rowOff>8588</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67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171165</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77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154773</xdr:rowOff>
    </xdr:from>
    <xdr:to>
      <xdr:col>45</xdr:col>
      <xdr:colOff>177800</xdr:colOff>
      <xdr:row>55</xdr:row>
      <xdr:rowOff>169418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584523"/>
          <a:ext cx="889000" cy="14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64394</xdr:rowOff>
    </xdr:from>
    <xdr:to>
      <xdr:col>46</xdr:col>
      <xdr:colOff>38100</xdr:colOff>
      <xdr:row>56</xdr:row>
      <xdr:rowOff>165994</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66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157121</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75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169418</xdr:rowOff>
    </xdr:from>
    <xdr:to>
      <xdr:col>41</xdr:col>
      <xdr:colOff>50800</xdr:colOff>
      <xdr:row>56</xdr:row>
      <xdr:rowOff>59523</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599168"/>
          <a:ext cx="889000" cy="6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66916</xdr:rowOff>
    </xdr:from>
    <xdr:to>
      <xdr:col>41</xdr:col>
      <xdr:colOff>101600</xdr:colOff>
      <xdr:row>56</xdr:row>
      <xdr:rowOff>168516</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66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159643</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76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95765</xdr:rowOff>
    </xdr:from>
    <xdr:to>
      <xdr:col>36</xdr:col>
      <xdr:colOff>165100</xdr:colOff>
      <xdr:row>57</xdr:row>
      <xdr:rowOff>25915</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6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17042</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789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156856</xdr:rowOff>
    </xdr:from>
    <xdr:to>
      <xdr:col>55</xdr:col>
      <xdr:colOff>50800</xdr:colOff>
      <xdr:row>56</xdr:row>
      <xdr:rowOff>87006</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58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8283</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438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22241</xdr:rowOff>
    </xdr:from>
    <xdr:to>
      <xdr:col>50</xdr:col>
      <xdr:colOff>165100</xdr:colOff>
      <xdr:row>56</xdr:row>
      <xdr:rowOff>123841</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62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140368</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398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103973</xdr:rowOff>
    </xdr:from>
    <xdr:to>
      <xdr:col>46</xdr:col>
      <xdr:colOff>38100</xdr:colOff>
      <xdr:row>56</xdr:row>
      <xdr:rowOff>34123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533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50650</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30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118618</xdr:rowOff>
    </xdr:from>
    <xdr:to>
      <xdr:col>41</xdr:col>
      <xdr:colOff>101600</xdr:colOff>
      <xdr:row>56</xdr:row>
      <xdr:rowOff>48768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548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65295</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323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8723</xdr:rowOff>
    </xdr:from>
    <xdr:to>
      <xdr:col>36</xdr:col>
      <xdr:colOff>165100</xdr:colOff>
      <xdr:row>56</xdr:row>
      <xdr:rowOff>110323</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609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126850</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38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21746</xdr:rowOff>
    </xdr:from>
    <xdr:to>
      <xdr:col>54</xdr:col>
      <xdr:colOff>189865</xdr:colOff>
      <xdr:row>79</xdr:row>
      <xdr:rowOff>95329</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94696"/>
          <a:ext cx="1270" cy="1445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99156</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643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95329</xdr:rowOff>
    </xdr:from>
    <xdr:to>
      <xdr:col>55</xdr:col>
      <xdr:colOff>88900</xdr:colOff>
      <xdr:row>79</xdr:row>
      <xdr:rowOff>95329</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639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139873</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96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443,619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21746</xdr:rowOff>
    </xdr:from>
    <xdr:to>
      <xdr:col>55</xdr:col>
      <xdr:colOff>88900</xdr:colOff>
      <xdr:row>71</xdr:row>
      <xdr:rowOff>21746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9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10109</xdr:rowOff>
    </xdr:from>
    <xdr:to>
      <xdr:col>55</xdr:col>
      <xdr:colOff>0</xdr:colOff>
      <xdr:row>79</xdr:row>
      <xdr:rowOff>14565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3554659"/>
          <a:ext cx="838200" cy="4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132272</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333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109395</xdr:rowOff>
    </xdr:from>
    <xdr:to>
      <xdr:col>55</xdr:col>
      <xdr:colOff>50800</xdr:colOff>
      <xdr:row>79</xdr:row>
      <xdr:rowOff>39545</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48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9327</xdr:rowOff>
    </xdr:from>
    <xdr:to>
      <xdr:col>50</xdr:col>
      <xdr:colOff>114300</xdr:colOff>
      <xdr:row>79</xdr:row>
      <xdr:rowOff>14565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553877"/>
          <a:ext cx="889000" cy="5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110542</xdr:rowOff>
    </xdr:from>
    <xdr:to>
      <xdr:col>50</xdr:col>
      <xdr:colOff>165100</xdr:colOff>
      <xdr:row>79</xdr:row>
      <xdr:rowOff>40692</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48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57219</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25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171084</xdr:rowOff>
    </xdr:from>
    <xdr:to>
      <xdr:col>45</xdr:col>
      <xdr:colOff>177800</xdr:colOff>
      <xdr:row>79</xdr:row>
      <xdr:rowOff>9327</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61300" y="13544184"/>
          <a:ext cx="889000" cy="9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107355</xdr:rowOff>
    </xdr:from>
    <xdr:to>
      <xdr:col>46</xdr:col>
      <xdr:colOff>38100</xdr:colOff>
      <xdr:row>79</xdr:row>
      <xdr:rowOff>37505</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48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54032</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25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171084</xdr:rowOff>
    </xdr:from>
    <xdr:to>
      <xdr:col>41</xdr:col>
      <xdr:colOff>50800</xdr:colOff>
      <xdr:row>79</xdr:row>
      <xdr:rowOff>21985</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3544184"/>
          <a:ext cx="889000" cy="22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113322</xdr:rowOff>
    </xdr:from>
    <xdr:to>
      <xdr:col>41</xdr:col>
      <xdr:colOff>101600</xdr:colOff>
      <xdr:row>79</xdr:row>
      <xdr:rowOff>43472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486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59999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26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116450</xdr:rowOff>
    </xdr:from>
    <xdr:to>
      <xdr:col>36</xdr:col>
      <xdr:colOff>165100</xdr:colOff>
      <xdr:row>79</xdr:row>
      <xdr:rowOff>46600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4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63127</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26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130759</xdr:rowOff>
    </xdr:from>
    <xdr:to>
      <xdr:col>55</xdr:col>
      <xdr:colOff>50800</xdr:colOff>
      <xdr:row>79</xdr:row>
      <xdr:rowOff>60909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503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87822</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460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135215</xdr:rowOff>
    </xdr:from>
    <xdr:to>
      <xdr:col>50</xdr:col>
      <xdr:colOff>165100</xdr:colOff>
      <xdr:row>79</xdr:row>
      <xdr:rowOff>65365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508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56492</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3601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129977</xdr:rowOff>
    </xdr:from>
    <xdr:to>
      <xdr:col>46</xdr:col>
      <xdr:colOff>38100</xdr:colOff>
      <xdr:row>79</xdr:row>
      <xdr:rowOff>60127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50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51254</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3595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120284</xdr:rowOff>
    </xdr:from>
    <xdr:to>
      <xdr:col>41</xdr:col>
      <xdr:colOff>101600</xdr:colOff>
      <xdr:row>79</xdr:row>
      <xdr:rowOff>50434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493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41561</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3586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142635</xdr:rowOff>
    </xdr:from>
    <xdr:to>
      <xdr:col>36</xdr:col>
      <xdr:colOff>165100</xdr:colOff>
      <xdr:row>79</xdr:row>
      <xdr:rowOff>72785</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51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63912</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3608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146033</xdr:rowOff>
    </xdr:from>
    <xdr:to>
      <xdr:col>54</xdr:col>
      <xdr:colOff>189865</xdr:colOff>
      <xdr:row>98</xdr:row>
      <xdr:rowOff>84958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10475595" y="15576533"/>
          <a:ext cx="1270" cy="131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88785</xdr:rowOff>
    </xdr:from>
    <xdr:ext cx="534377" cy="259045"/>
    <xdr:sp macro="" textlink="">
      <xdr:nvSpPr>
        <xdr:cNvPr id="455" name="土木費最小値テキスト">
          <a:extLst>
            <a:ext uri="{FF2B5EF4-FFF2-40B4-BE49-F238E27FC236}">
              <a16:creationId xmlns:a16="http://schemas.microsoft.com/office/drawing/2014/main" id="{00000000-0008-0000-0700-0000C7010000}"/>
            </a:ext>
          </a:extLst>
        </xdr:cNvPr>
        <xdr:cNvSpPr txBox="1"/>
      </xdr:nvSpPr>
      <xdr:spPr>
        <a:xfrm>
          <a:off x="10528300" y="1689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84958</xdr:rowOff>
    </xdr:from>
    <xdr:to>
      <xdr:col>55</xdr:col>
      <xdr:colOff>88900</xdr:colOff>
      <xdr:row>98</xdr:row>
      <xdr:rowOff>84958</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6887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92710</xdr:rowOff>
    </xdr:from>
    <xdr:ext cx="599010" cy="259045"/>
    <xdr:sp macro="" textlink="">
      <xdr:nvSpPr>
        <xdr:cNvPr id="457" name="土木費最大値テキスト">
          <a:extLst>
            <a:ext uri="{FF2B5EF4-FFF2-40B4-BE49-F238E27FC236}">
              <a16:creationId xmlns:a16="http://schemas.microsoft.com/office/drawing/2014/main" id="{00000000-0008-0000-0700-0000C9010000}"/>
            </a:ext>
          </a:extLst>
        </xdr:cNvPr>
        <xdr:cNvSpPr txBox="1"/>
      </xdr:nvSpPr>
      <xdr:spPr>
        <a:xfrm>
          <a:off x="10528300" y="1535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597,230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146033</xdr:rowOff>
    </xdr:from>
    <xdr:to>
      <xdr:col>55</xdr:col>
      <xdr:colOff>88900</xdr:colOff>
      <xdr:row>90</xdr:row>
      <xdr:rowOff>146033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557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129039</xdr:rowOff>
    </xdr:from>
    <xdr:to>
      <xdr:col>55</xdr:col>
      <xdr:colOff>0</xdr:colOff>
      <xdr:row>97</xdr:row>
      <xdr:rowOff>155617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9639300" y="16759689"/>
          <a:ext cx="838200" cy="26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40763</xdr:rowOff>
    </xdr:from>
    <xdr:ext cx="599010" cy="259045"/>
    <xdr:sp macro="" textlink="">
      <xdr:nvSpPr>
        <xdr:cNvPr id="460" name="土木費平均値テキスト">
          <a:extLst>
            <a:ext uri="{FF2B5EF4-FFF2-40B4-BE49-F238E27FC236}">
              <a16:creationId xmlns:a16="http://schemas.microsoft.com/office/drawing/2014/main" id="{00000000-0008-0000-0700-0000CC010000}"/>
            </a:ext>
          </a:extLst>
        </xdr:cNvPr>
        <xdr:cNvSpPr txBox="1"/>
      </xdr:nvSpPr>
      <xdr:spPr>
        <a:xfrm>
          <a:off x="10528300" y="164999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17886</xdr:rowOff>
    </xdr:from>
    <xdr:to>
      <xdr:col>55</xdr:col>
      <xdr:colOff>50800</xdr:colOff>
      <xdr:row>97</xdr:row>
      <xdr:rowOff>119486</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10426700" y="1664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143309</xdr:rowOff>
    </xdr:from>
    <xdr:to>
      <xdr:col>50</xdr:col>
      <xdr:colOff>114300</xdr:colOff>
      <xdr:row>97</xdr:row>
      <xdr:rowOff>155617</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8750300" y="16773959"/>
          <a:ext cx="889000" cy="12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40367</xdr:rowOff>
    </xdr:from>
    <xdr:to>
      <xdr:col>50</xdr:col>
      <xdr:colOff>165100</xdr:colOff>
      <xdr:row>97</xdr:row>
      <xdr:rowOff>141967</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9588500" y="1667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158494</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372111" y="16446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136748</xdr:rowOff>
    </xdr:from>
    <xdr:to>
      <xdr:col>45</xdr:col>
      <xdr:colOff>177800</xdr:colOff>
      <xdr:row>97</xdr:row>
      <xdr:rowOff>143309</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7861300" y="16767398"/>
          <a:ext cx="889000" cy="6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53234</xdr:rowOff>
    </xdr:from>
    <xdr:to>
      <xdr:col>46</xdr:col>
      <xdr:colOff>38100</xdr:colOff>
      <xdr:row>97</xdr:row>
      <xdr:rowOff>154834</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8699500" y="16683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171361</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483111" y="1645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136748</xdr:rowOff>
    </xdr:from>
    <xdr:to>
      <xdr:col>41</xdr:col>
      <xdr:colOff>50800</xdr:colOff>
      <xdr:row>97</xdr:row>
      <xdr:rowOff>161607</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6972300" y="16767398"/>
          <a:ext cx="889000" cy="2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44625</xdr:rowOff>
    </xdr:from>
    <xdr:to>
      <xdr:col>41</xdr:col>
      <xdr:colOff>101600</xdr:colOff>
      <xdr:row>97</xdr:row>
      <xdr:rowOff>146225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7810500" y="1667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162752</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594111" y="16450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51974</xdr:rowOff>
    </xdr:from>
    <xdr:to>
      <xdr:col>36</xdr:col>
      <xdr:colOff>165100</xdr:colOff>
      <xdr:row>97</xdr:row>
      <xdr:rowOff>153574</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6921500" y="1668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170101</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05111" y="1645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78239</xdr:rowOff>
    </xdr:from>
    <xdr:to>
      <xdr:col>55</xdr:col>
      <xdr:colOff>50800</xdr:colOff>
      <xdr:row>98</xdr:row>
      <xdr:rowOff>8389</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10426700" y="16708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56666</xdr:rowOff>
    </xdr:from>
    <xdr:ext cx="534377" cy="259045"/>
    <xdr:sp macro="" textlink="">
      <xdr:nvSpPr>
        <xdr:cNvPr id="479" name="土木費該当値テキスト">
          <a:extLst>
            <a:ext uri="{FF2B5EF4-FFF2-40B4-BE49-F238E27FC236}">
              <a16:creationId xmlns:a16="http://schemas.microsoft.com/office/drawing/2014/main" id="{00000000-0008-0000-0700-0000DF010000}"/>
            </a:ext>
          </a:extLst>
        </xdr:cNvPr>
        <xdr:cNvSpPr txBox="1"/>
      </xdr:nvSpPr>
      <xdr:spPr>
        <a:xfrm>
          <a:off x="10528300" y="1668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104817</xdr:rowOff>
    </xdr:from>
    <xdr:to>
      <xdr:col>50</xdr:col>
      <xdr:colOff>165100</xdr:colOff>
      <xdr:row>98</xdr:row>
      <xdr:rowOff>34967</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9588500" y="16735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26094</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372111" y="16828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92509</xdr:rowOff>
    </xdr:from>
    <xdr:to>
      <xdr:col>46</xdr:col>
      <xdr:colOff>38100</xdr:colOff>
      <xdr:row>98</xdr:row>
      <xdr:rowOff>22659</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8699500" y="1672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13786</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483111" y="1681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85948</xdr:rowOff>
    </xdr:from>
    <xdr:to>
      <xdr:col>41</xdr:col>
      <xdr:colOff>101600</xdr:colOff>
      <xdr:row>98</xdr:row>
      <xdr:rowOff>16098</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7810500" y="16716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7225</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594111" y="1680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110807</xdr:rowOff>
    </xdr:from>
    <xdr:to>
      <xdr:col>36</xdr:col>
      <xdr:colOff>165100</xdr:colOff>
      <xdr:row>98</xdr:row>
      <xdr:rowOff>40957</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6921500" y="1674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32084</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05111" y="16834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20032</xdr:rowOff>
    </xdr:from>
    <xdr:to>
      <xdr:col>85</xdr:col>
      <xdr:colOff>126364</xdr:colOff>
      <xdr:row>38</xdr:row>
      <xdr:rowOff>53897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163532"/>
          <a:ext cx="1269" cy="1405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57724</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7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53897</xdr:rowOff>
    </xdr:from>
    <xdr:to>
      <xdr:col>86</xdr:col>
      <xdr:colOff>25400</xdr:colOff>
      <xdr:row>38</xdr:row>
      <xdr:rowOff>53897</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6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138159</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4938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326,174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20032</xdr:rowOff>
    </xdr:from>
    <xdr:to>
      <xdr:col>86</xdr:col>
      <xdr:colOff>25400</xdr:colOff>
      <xdr:row>30</xdr:row>
      <xdr:rowOff>20032</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16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31636</xdr:rowOff>
    </xdr:from>
    <xdr:to>
      <xdr:col>85</xdr:col>
      <xdr:colOff>127000</xdr:colOff>
      <xdr:row>38</xdr:row>
      <xdr:rowOff>34974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546736"/>
          <a:ext cx="838200" cy="3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92264</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2644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69387</xdr:rowOff>
    </xdr:from>
    <xdr:to>
      <xdr:col>85</xdr:col>
      <xdr:colOff>177800</xdr:colOff>
      <xdr:row>37</xdr:row>
      <xdr:rowOff>170986</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4130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34037</xdr:rowOff>
    </xdr:from>
    <xdr:to>
      <xdr:col>81</xdr:col>
      <xdr:colOff>50800</xdr:colOff>
      <xdr:row>38</xdr:row>
      <xdr:rowOff>34974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4592300" y="6549137"/>
          <a:ext cx="889000" cy="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97560</xdr:rowOff>
    </xdr:from>
    <xdr:to>
      <xdr:col>81</xdr:col>
      <xdr:colOff>101600</xdr:colOff>
      <xdr:row>38</xdr:row>
      <xdr:rowOff>27710</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44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44237</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216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30480</xdr:rowOff>
    </xdr:from>
    <xdr:to>
      <xdr:col>76</xdr:col>
      <xdr:colOff>114300</xdr:colOff>
      <xdr:row>38</xdr:row>
      <xdr:rowOff>34037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3703300" y="6545580"/>
          <a:ext cx="889000" cy="3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101226</xdr:rowOff>
    </xdr:from>
    <xdr:to>
      <xdr:col>76</xdr:col>
      <xdr:colOff>165100</xdr:colOff>
      <xdr:row>38</xdr:row>
      <xdr:rowOff>31376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44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47903</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22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30480</xdr:rowOff>
    </xdr:from>
    <xdr:to>
      <xdr:col>71</xdr:col>
      <xdr:colOff>177800</xdr:colOff>
      <xdr:row>38</xdr:row>
      <xdr:rowOff>33762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2814300" y="6545580"/>
          <a:ext cx="889000" cy="3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110105</xdr:rowOff>
    </xdr:from>
    <xdr:to>
      <xdr:col>72</xdr:col>
      <xdr:colOff>38100</xdr:colOff>
      <xdr:row>38</xdr:row>
      <xdr:rowOff>40255</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45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56782</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22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73849</xdr:rowOff>
    </xdr:from>
    <xdr:to>
      <xdr:col>67</xdr:col>
      <xdr:colOff>101600</xdr:colOff>
      <xdr:row>38</xdr:row>
      <xdr:rowOff>3999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417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20526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19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152286</xdr:rowOff>
    </xdr:from>
    <xdr:to>
      <xdr:col>85</xdr:col>
      <xdr:colOff>177800</xdr:colOff>
      <xdr:row>38</xdr:row>
      <xdr:rowOff>82436</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495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67213</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410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155624</xdr:rowOff>
    </xdr:from>
    <xdr:to>
      <xdr:col>81</xdr:col>
      <xdr:colOff>101600</xdr:colOff>
      <xdr:row>38</xdr:row>
      <xdr:rowOff>85774</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499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76901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592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154687</xdr:rowOff>
    </xdr:from>
    <xdr:to>
      <xdr:col>76</xdr:col>
      <xdr:colOff>165100</xdr:colOff>
      <xdr:row>38</xdr:row>
      <xdr:rowOff>84837</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49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75964</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59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151130</xdr:rowOff>
    </xdr:from>
    <xdr:to>
      <xdr:col>72</xdr:col>
      <xdr:colOff>38100</xdr:colOff>
      <xdr:row>38</xdr:row>
      <xdr:rowOff>81280</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72407</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58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154412</xdr:rowOff>
    </xdr:from>
    <xdr:to>
      <xdr:col>67</xdr:col>
      <xdr:colOff>101600</xdr:colOff>
      <xdr:row>38</xdr:row>
      <xdr:rowOff>84562</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498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75689</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590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98232</xdr:rowOff>
    </xdr:from>
    <xdr:to>
      <xdr:col>85</xdr:col>
      <xdr:colOff>126364</xdr:colOff>
      <xdr:row>58</xdr:row>
      <xdr:rowOff>133979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670732"/>
          <a:ext cx="1269" cy="1407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137806</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1008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133979</xdr:rowOff>
    </xdr:from>
    <xdr:to>
      <xdr:col>86</xdr:col>
      <xdr:colOff>25400</xdr:colOff>
      <xdr:row>58</xdr:row>
      <xdr:rowOff>133979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10078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44909</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445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472,698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98232</xdr:rowOff>
    </xdr:from>
    <xdr:to>
      <xdr:col>86</xdr:col>
      <xdr:colOff>25400</xdr:colOff>
      <xdr:row>50</xdr:row>
      <xdr:rowOff>98232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67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198</xdr:rowOff>
    </xdr:from>
    <xdr:to>
      <xdr:col>85</xdr:col>
      <xdr:colOff>127000</xdr:colOff>
      <xdr:row>58</xdr:row>
      <xdr:rowOff>46806</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5481300" y="9944298"/>
          <a:ext cx="838200" cy="46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92911</xdr:rowOff>
    </xdr:from>
    <xdr:ext cx="534377"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694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70034</xdr:rowOff>
    </xdr:from>
    <xdr:to>
      <xdr:col>85</xdr:col>
      <xdr:colOff>177800</xdr:colOff>
      <xdr:row>58</xdr:row>
      <xdr:rowOff>184</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84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198</xdr:rowOff>
    </xdr:from>
    <xdr:to>
      <xdr:col>81</xdr:col>
      <xdr:colOff>50800</xdr:colOff>
      <xdr:row>58</xdr:row>
      <xdr:rowOff>9692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4592300" y="9944298"/>
          <a:ext cx="889000" cy="9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70726</xdr:rowOff>
    </xdr:from>
    <xdr:to>
      <xdr:col>81</xdr:col>
      <xdr:colOff>101600</xdr:colOff>
      <xdr:row>58</xdr:row>
      <xdr:rowOff>876</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84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17403</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61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9692</xdr:rowOff>
    </xdr:from>
    <xdr:to>
      <xdr:col>76</xdr:col>
      <xdr:colOff>114300</xdr:colOff>
      <xdr:row>58</xdr:row>
      <xdr:rowOff>16190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703300" y="9953792"/>
          <a:ext cx="889000" cy="6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95765</xdr:rowOff>
    </xdr:from>
    <xdr:to>
      <xdr:col>76</xdr:col>
      <xdr:colOff>165100</xdr:colOff>
      <xdr:row>58</xdr:row>
      <xdr:rowOff>25915</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8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42442</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64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128394</xdr:rowOff>
    </xdr:from>
    <xdr:to>
      <xdr:col>71</xdr:col>
      <xdr:colOff>177800</xdr:colOff>
      <xdr:row>58</xdr:row>
      <xdr:rowOff>16190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2814300" y="9901044"/>
          <a:ext cx="889000" cy="59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118386</xdr:rowOff>
    </xdr:from>
    <xdr:to>
      <xdr:col>72</xdr:col>
      <xdr:colOff>38100</xdr:colOff>
      <xdr:row>58</xdr:row>
      <xdr:rowOff>48536</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89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65063</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66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131054</xdr:rowOff>
    </xdr:from>
    <xdr:to>
      <xdr:col>67</xdr:col>
      <xdr:colOff>101600</xdr:colOff>
      <xdr:row>58</xdr:row>
      <xdr:rowOff>61204</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9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52331</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99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167456</xdr:rowOff>
    </xdr:from>
    <xdr:to>
      <xdr:col>85</xdr:col>
      <xdr:colOff>177800</xdr:colOff>
      <xdr:row>58</xdr:row>
      <xdr:rowOff>97606</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940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82383</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85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120848</xdr:rowOff>
    </xdr:from>
    <xdr:to>
      <xdr:col>81</xdr:col>
      <xdr:colOff>101600</xdr:colOff>
      <xdr:row>58</xdr:row>
      <xdr:rowOff>50998</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89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42125</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9986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130342</xdr:rowOff>
    </xdr:from>
    <xdr:to>
      <xdr:col>76</xdr:col>
      <xdr:colOff>165100</xdr:colOff>
      <xdr:row>58</xdr:row>
      <xdr:rowOff>60492</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90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51619</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999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136840</xdr:rowOff>
    </xdr:from>
    <xdr:to>
      <xdr:col>72</xdr:col>
      <xdr:colOff>38100</xdr:colOff>
      <xdr:row>58</xdr:row>
      <xdr:rowOff>66990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90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58117</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10002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77594</xdr:rowOff>
    </xdr:from>
    <xdr:to>
      <xdr:col>67</xdr:col>
      <xdr:colOff>101600</xdr:colOff>
      <xdr:row>58</xdr:row>
      <xdr:rowOff>7744</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850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24271</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625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3189</xdr:rowOff>
    </xdr:from>
    <xdr:to>
      <xdr:col>85</xdr:col>
      <xdr:colOff>126364</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004689"/>
          <a:ext cx="1269" cy="150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121316</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1779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3189</xdr:rowOff>
    </xdr:from>
    <xdr:to>
      <xdr:col>86</xdr:col>
      <xdr:colOff>25400</xdr:colOff>
      <xdr:row>70</xdr:row>
      <xdr:rowOff>3189</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00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139681</xdr:rowOff>
    </xdr:from>
    <xdr:to>
      <xdr:col>85</xdr:col>
      <xdr:colOff>127000</xdr:colOff>
      <xdr:row>78</xdr:row>
      <xdr:rowOff>139681</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351278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171296</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201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148419</xdr:rowOff>
    </xdr:from>
    <xdr:to>
      <xdr:col>85</xdr:col>
      <xdr:colOff>177800</xdr:colOff>
      <xdr:row>78</xdr:row>
      <xdr:rowOff>78569</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350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124036</xdr:rowOff>
    </xdr:from>
    <xdr:to>
      <xdr:col>81</xdr:col>
      <xdr:colOff>50800</xdr:colOff>
      <xdr:row>78</xdr:row>
      <xdr:rowOff>139681</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592300" y="13497136"/>
          <a:ext cx="889000" cy="15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119687</xdr:rowOff>
    </xdr:from>
    <xdr:to>
      <xdr:col>81</xdr:col>
      <xdr:colOff>101600</xdr:colOff>
      <xdr:row>78</xdr:row>
      <xdr:rowOff>49837</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32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66364</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09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124036</xdr:rowOff>
    </xdr:from>
    <xdr:to>
      <xdr:col>76</xdr:col>
      <xdr:colOff>114300</xdr:colOff>
      <xdr:row>78</xdr:row>
      <xdr:rowOff>138347</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3703300" y="13497136"/>
          <a:ext cx="889000" cy="1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132004</xdr:rowOff>
    </xdr:from>
    <xdr:to>
      <xdr:col>76</xdr:col>
      <xdr:colOff>165100</xdr:colOff>
      <xdr:row>78</xdr:row>
      <xdr:rowOff>62154</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3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78681</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25111" y="1310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61519</xdr:rowOff>
    </xdr:from>
    <xdr:to>
      <xdr:col>71</xdr:col>
      <xdr:colOff>177800</xdr:colOff>
      <xdr:row>78</xdr:row>
      <xdr:rowOff>138347</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434619"/>
          <a:ext cx="889000" cy="7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160150</xdr:rowOff>
    </xdr:from>
    <xdr:to>
      <xdr:col>72</xdr:col>
      <xdr:colOff>38100</xdr:colOff>
      <xdr:row>78</xdr:row>
      <xdr:rowOff>90300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36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106827</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13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165683</xdr:rowOff>
    </xdr:from>
    <xdr:to>
      <xdr:col>67</xdr:col>
      <xdr:colOff>101600</xdr:colOff>
      <xdr:row>78</xdr:row>
      <xdr:rowOff>95833</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36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112360</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14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88881</xdr:rowOff>
    </xdr:from>
    <xdr:to>
      <xdr:col>85</xdr:col>
      <xdr:colOff>177800</xdr:colOff>
      <xdr:row>79</xdr:row>
      <xdr:rowOff>19031</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46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3808</xdr:rowOff>
    </xdr:from>
    <xdr:ext cx="249299"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3769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88881</xdr:rowOff>
    </xdr:from>
    <xdr:to>
      <xdr:col>81</xdr:col>
      <xdr:colOff>101600</xdr:colOff>
      <xdr:row>79</xdr:row>
      <xdr:rowOff>19031</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46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10158</xdr:rowOff>
    </xdr:from>
    <xdr:ext cx="249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356650" y="13554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73236</xdr:rowOff>
    </xdr:from>
    <xdr:to>
      <xdr:col>76</xdr:col>
      <xdr:colOff>165100</xdr:colOff>
      <xdr:row>79</xdr:row>
      <xdr:rowOff>3386</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446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165963</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57428" y="13539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87547</xdr:rowOff>
    </xdr:from>
    <xdr:to>
      <xdr:col>72</xdr:col>
      <xdr:colOff>38100</xdr:colOff>
      <xdr:row>79</xdr:row>
      <xdr:rowOff>17697</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460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8824</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4017" y="135533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10719</xdr:rowOff>
    </xdr:from>
    <xdr:to>
      <xdr:col>67</xdr:col>
      <xdr:colOff>101600</xdr:colOff>
      <xdr:row>78</xdr:row>
      <xdr:rowOff>112319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38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103446</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476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113257</xdr:rowOff>
    </xdr:from>
    <xdr:to>
      <xdr:col>85</xdr:col>
      <xdr:colOff>126364</xdr:colOff>
      <xdr:row>98</xdr:row>
      <xdr:rowOff>14639</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6317595" y="15543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18466</xdr:rowOff>
    </xdr:from>
    <xdr:ext cx="469744" cy="259045"/>
    <xdr:sp macro="" textlink="">
      <xdr:nvSpPr>
        <xdr:cNvPr id="677" name="公債費最小値テキスト">
          <a:extLst>
            <a:ext uri="{FF2B5EF4-FFF2-40B4-BE49-F238E27FC236}">
              <a16:creationId xmlns:a16="http://schemas.microsoft.com/office/drawing/2014/main" id="{00000000-0008-0000-0700-0000A5020000}"/>
            </a:ext>
          </a:extLst>
        </xdr:cNvPr>
        <xdr:cNvSpPr txBox="1"/>
      </xdr:nvSpPr>
      <xdr:spPr>
        <a:xfrm>
          <a:off x="16370300" y="16820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14639</xdr:rowOff>
    </xdr:from>
    <xdr:to>
      <xdr:col>86</xdr:col>
      <xdr:colOff>25400</xdr:colOff>
      <xdr:row>98</xdr:row>
      <xdr:rowOff>14639</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681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59934</xdr:rowOff>
    </xdr:from>
    <xdr:ext cx="599010" cy="259045"/>
    <xdr:sp macro="" textlink="">
      <xdr:nvSpPr>
        <xdr:cNvPr id="679" name="公債費最大値テキスト">
          <a:extLst>
            <a:ext uri="{FF2B5EF4-FFF2-40B4-BE49-F238E27FC236}">
              <a16:creationId xmlns:a16="http://schemas.microsoft.com/office/drawing/2014/main" id="{00000000-0008-0000-0700-0000A7020000}"/>
            </a:ext>
          </a:extLst>
        </xdr:cNvPr>
        <xdr:cNvSpPr txBox="1"/>
      </xdr:nvSpPr>
      <xdr:spPr>
        <a:xfrm>
          <a:off x="16370300" y="15318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224,627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113257</xdr:rowOff>
    </xdr:from>
    <xdr:to>
      <xdr:col>86</xdr:col>
      <xdr:colOff>25400</xdr:colOff>
      <xdr:row>90</xdr:row>
      <xdr:rowOff>113257</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5543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50563</xdr:rowOff>
    </xdr:from>
    <xdr:to>
      <xdr:col>85</xdr:col>
      <xdr:colOff>127000</xdr:colOff>
      <xdr:row>96</xdr:row>
      <xdr:rowOff>77657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5481300" y="16509763"/>
          <a:ext cx="838200" cy="27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21359</xdr:rowOff>
    </xdr:from>
    <xdr:ext cx="534377" cy="259045"/>
    <xdr:sp macro="" textlink="">
      <xdr:nvSpPr>
        <xdr:cNvPr id="682" name="公債費平均値テキスト">
          <a:extLst>
            <a:ext uri="{FF2B5EF4-FFF2-40B4-BE49-F238E27FC236}">
              <a16:creationId xmlns:a16="http://schemas.microsoft.com/office/drawing/2014/main" id="{00000000-0008-0000-0700-0000AA020000}"/>
            </a:ext>
          </a:extLst>
        </xdr:cNvPr>
        <xdr:cNvSpPr txBox="1"/>
      </xdr:nvSpPr>
      <xdr:spPr>
        <a:xfrm>
          <a:off x="16370300" y="16137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169932</xdr:rowOff>
    </xdr:from>
    <xdr:to>
      <xdr:col>85</xdr:col>
      <xdr:colOff>177800</xdr:colOff>
      <xdr:row>95</xdr:row>
      <xdr:rowOff>100082</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6268700" y="1628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52632</xdr:rowOff>
    </xdr:from>
    <xdr:to>
      <xdr:col>81</xdr:col>
      <xdr:colOff>50800</xdr:colOff>
      <xdr:row>96</xdr:row>
      <xdr:rowOff>77657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4592300" y="16511832"/>
          <a:ext cx="889000" cy="25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2694</xdr:rowOff>
    </xdr:from>
    <xdr:to>
      <xdr:col>81</xdr:col>
      <xdr:colOff>101600</xdr:colOff>
      <xdr:row>95</xdr:row>
      <xdr:rowOff>104294</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5430500" y="1629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120821</xdr:rowOff>
    </xdr:from>
    <xdr:ext cx="534377"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5214111" y="16065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52632</xdr:rowOff>
    </xdr:from>
    <xdr:to>
      <xdr:col>76</xdr:col>
      <xdr:colOff>114300</xdr:colOff>
      <xdr:row>96</xdr:row>
      <xdr:rowOff>75698</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3703300" y="16511832"/>
          <a:ext cx="889000" cy="23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169847</xdr:rowOff>
    </xdr:from>
    <xdr:to>
      <xdr:col>76</xdr:col>
      <xdr:colOff>165100</xdr:colOff>
      <xdr:row>95</xdr:row>
      <xdr:rowOff>99997</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4541500" y="1628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116524</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325111" y="16061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75698</xdr:rowOff>
    </xdr:from>
    <xdr:to>
      <xdr:col>71</xdr:col>
      <xdr:colOff>177800</xdr:colOff>
      <xdr:row>96</xdr:row>
      <xdr:rowOff>83648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2814300" y="16534898"/>
          <a:ext cx="889000" cy="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21349</xdr:rowOff>
    </xdr:from>
    <xdr:to>
      <xdr:col>72</xdr:col>
      <xdr:colOff>38100</xdr:colOff>
      <xdr:row>95</xdr:row>
      <xdr:rowOff>122949</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3652500" y="1630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139476</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436111" y="1608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48437</xdr:rowOff>
    </xdr:from>
    <xdr:to>
      <xdr:col>67</xdr:col>
      <xdr:colOff>101600</xdr:colOff>
      <xdr:row>95</xdr:row>
      <xdr:rowOff>150037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2763500" y="1633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166564</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547111" y="1611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171213</xdr:rowOff>
    </xdr:from>
    <xdr:to>
      <xdr:col>85</xdr:col>
      <xdr:colOff>177800</xdr:colOff>
      <xdr:row>96</xdr:row>
      <xdr:rowOff>101363</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6268700" y="16458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149640</xdr:rowOff>
    </xdr:from>
    <xdr:ext cx="534377" cy="259045"/>
    <xdr:sp macro="" textlink="">
      <xdr:nvSpPr>
        <xdr:cNvPr id="701" name="公債費該当値テキスト">
          <a:extLst>
            <a:ext uri="{FF2B5EF4-FFF2-40B4-BE49-F238E27FC236}">
              <a16:creationId xmlns:a16="http://schemas.microsoft.com/office/drawing/2014/main" id="{00000000-0008-0000-0700-0000BD020000}"/>
            </a:ext>
          </a:extLst>
        </xdr:cNvPr>
        <xdr:cNvSpPr txBox="1"/>
      </xdr:nvSpPr>
      <xdr:spPr>
        <a:xfrm>
          <a:off x="16370300" y="1643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26857</xdr:rowOff>
    </xdr:from>
    <xdr:to>
      <xdr:col>81</xdr:col>
      <xdr:colOff>101600</xdr:colOff>
      <xdr:row>96</xdr:row>
      <xdr:rowOff>128457</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5430500" y="1648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119584</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57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1832</xdr:rowOff>
    </xdr:from>
    <xdr:to>
      <xdr:col>76</xdr:col>
      <xdr:colOff>165100</xdr:colOff>
      <xdr:row>96</xdr:row>
      <xdr:rowOff>103432</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4541500" y="1646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94559</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55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24898</xdr:rowOff>
    </xdr:from>
    <xdr:to>
      <xdr:col>72</xdr:col>
      <xdr:colOff>38100</xdr:colOff>
      <xdr:row>96</xdr:row>
      <xdr:rowOff>126498</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3652500" y="1648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117625</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57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32848</xdr:rowOff>
    </xdr:from>
    <xdr:to>
      <xdr:col>67</xdr:col>
      <xdr:colOff>101600</xdr:colOff>
      <xdr:row>96</xdr:row>
      <xdr:rowOff>134448</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2763500" y="16492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125575</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584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131882</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446832"/>
          <a:ext cx="1269" cy="1207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160631</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675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78559</xdr:rowOff>
    </xdr:from>
    <xdr:ext cx="534377"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522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26,421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131882</xdr:rowOff>
    </xdr:from>
    <xdr:to>
      <xdr:col>116</xdr:col>
      <xdr:colOff>152400</xdr:colOff>
      <xdr:row>31</xdr:row>
      <xdr:rowOff>131882</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446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78081</xdr:rowOff>
    </xdr:from>
    <xdr:ext cx="378565"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42173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55204</xdr:rowOff>
    </xdr:from>
    <xdr:to>
      <xdr:col>116</xdr:col>
      <xdr:colOff>114300</xdr:colOff>
      <xdr:row>38</xdr:row>
      <xdr:rowOff>156804</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570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46426</xdr:rowOff>
    </xdr:from>
    <xdr:to>
      <xdr:col>112</xdr:col>
      <xdr:colOff>38100</xdr:colOff>
      <xdr:row>38</xdr:row>
      <xdr:rowOff>148026</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56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164553</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4017" y="6336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70886</xdr:rowOff>
    </xdr:from>
    <xdr:to>
      <xdr:col>107</xdr:col>
      <xdr:colOff>101600</xdr:colOff>
      <xdr:row>39</xdr:row>
      <xdr:rowOff>1036</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58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17563</xdr:rowOff>
    </xdr:from>
    <xdr:ext cx="378565"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45017" y="6361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61833</xdr:rowOff>
    </xdr:from>
    <xdr:to>
      <xdr:col>102</xdr:col>
      <xdr:colOff>165100</xdr:colOff>
      <xdr:row>38</xdr:row>
      <xdr:rowOff>163433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57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8511</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6017" y="63521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72075</xdr:rowOff>
    </xdr:from>
    <xdr:to>
      <xdr:col>98</xdr:col>
      <xdr:colOff>38100</xdr:colOff>
      <xdr:row>39</xdr:row>
      <xdr:rowOff>2225</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58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18752</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67017" y="6362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33631</xdr:rowOff>
    </xdr:from>
    <xdr:ext cx="249299"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548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前年度繰上充用金グラフ枠">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1" name="前年度繰上充用金最小値テキスト">
          <a:extLst>
            <a:ext uri="{FF2B5EF4-FFF2-40B4-BE49-F238E27FC236}">
              <a16:creationId xmlns:a16="http://schemas.microsoft.com/office/drawing/2014/main" id="{00000000-0008-0000-0700-00000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3" name="前年度繰上充用金最大値テキスト">
          <a:extLst>
            <a:ext uri="{FF2B5EF4-FFF2-40B4-BE49-F238E27FC236}">
              <a16:creationId xmlns:a16="http://schemas.microsoft.com/office/drawing/2014/main" id="{00000000-0008-0000-0700-00000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6" name="前年度繰上充用金平均値テキスト">
          <a:extLst>
            <a:ext uri="{FF2B5EF4-FFF2-40B4-BE49-F238E27FC236}">
              <a16:creationId xmlns:a16="http://schemas.microsoft.com/office/drawing/2014/main" id="{00000000-0008-0000-0700-00001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5" name="前年度繰上充用金該当値テキスト">
          <a:extLst>
            <a:ext uri="{FF2B5EF4-FFF2-40B4-BE49-F238E27FC236}">
              <a16:creationId xmlns:a16="http://schemas.microsoft.com/office/drawing/2014/main" id="{00000000-0008-0000-0700-00002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4" name="正方形/長方形 813">
          <a:extLst>
            <a:ext uri="{FF2B5EF4-FFF2-40B4-BE49-F238E27FC236}">
              <a16:creationId xmlns:a16="http://schemas.microsoft.com/office/drawing/2014/main" id="{00000000-0008-0000-0700-00002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住民一人当たりのコストが最も高い費目は</a:t>
          </a:r>
          <a:r>
            <a:rPr kumimoji="1" lang="en-US" altLang="ja-JP" sz="1300">
              <a:latin typeface="ＭＳ ゴシック" panose="020B0609070205080204" pitchFamily="49" charset="-128"/>
              <a:ea typeface="ＭＳ ゴシック" panose="020B0609070205080204" pitchFamily="49" charset="-128"/>
            </a:rPr>
            <a:t>203,626</a:t>
          </a:r>
          <a:r>
            <a:rPr kumimoji="1" lang="ja-JP" altLang="en-US" sz="1300">
              <a:latin typeface="ＭＳ ゴシック" panose="020B0609070205080204" pitchFamily="49" charset="-128"/>
              <a:ea typeface="ＭＳ ゴシック" panose="020B0609070205080204" pitchFamily="49" charset="-128"/>
            </a:rPr>
            <a:t>円の民生費である。保育所費（</a:t>
          </a:r>
          <a:r>
            <a:rPr kumimoji="1" lang="en-US" altLang="ja-JP" sz="1300">
              <a:latin typeface="ＭＳ ゴシック" panose="020B0609070205080204" pitchFamily="49" charset="-128"/>
              <a:ea typeface="ＭＳ ゴシック" panose="020B0609070205080204" pitchFamily="49" charset="-128"/>
            </a:rPr>
            <a:t>162,936</a:t>
          </a:r>
          <a:r>
            <a:rPr kumimoji="1" lang="ja-JP" altLang="en-US" sz="1300">
              <a:latin typeface="ＭＳ ゴシック" panose="020B0609070205080204" pitchFamily="49" charset="-128"/>
              <a:ea typeface="ＭＳ ゴシック" panose="020B0609070205080204" pitchFamily="49" charset="-128"/>
            </a:rPr>
            <a:t>千円皆減）の影響により前年度から</a:t>
          </a:r>
          <a:r>
            <a:rPr kumimoji="1" lang="en-US" altLang="ja-JP" sz="1300">
              <a:latin typeface="ＭＳ ゴシック" panose="020B0609070205080204" pitchFamily="49" charset="-128"/>
              <a:ea typeface="ＭＳ ゴシック" panose="020B0609070205080204" pitchFamily="49" charset="-128"/>
            </a:rPr>
            <a:t>22,719</a:t>
          </a:r>
          <a:r>
            <a:rPr kumimoji="1" lang="ja-JP" altLang="en-US" sz="1300">
              <a:latin typeface="ＭＳ ゴシック" panose="020B0609070205080204" pitchFamily="49" charset="-128"/>
              <a:ea typeface="ＭＳ ゴシック" panose="020B0609070205080204" pitchFamily="49" charset="-128"/>
            </a:rPr>
            <a:t>円減となっているが、民生業務を担当する一部事務組合への負担金が高い水準で推移しており，それに伴い民生費は高い水準で推移していくものと見込まれるため、今後も一部事務組合へは経営改善や事業経費の見直しにより負担金の軽減を図るよう取り組みを促す。</a:t>
          </a:r>
        </a:p>
        <a:p>
          <a:r>
            <a:rPr kumimoji="1" lang="ja-JP" altLang="en-US" sz="1300">
              <a:latin typeface="ＭＳ ゴシック" panose="020B0609070205080204" pitchFamily="49" charset="-128"/>
              <a:ea typeface="ＭＳ ゴシック" panose="020B0609070205080204" pitchFamily="49" charset="-128"/>
            </a:rPr>
            <a:t>　次いで</a:t>
          </a:r>
          <a:r>
            <a:rPr kumimoji="1" lang="en-US" altLang="ja-JP" sz="1300">
              <a:latin typeface="ＭＳ ゴシック" panose="020B0609070205080204" pitchFamily="49" charset="-128"/>
              <a:ea typeface="ＭＳ ゴシック" panose="020B0609070205080204" pitchFamily="49" charset="-128"/>
            </a:rPr>
            <a:t>155,479</a:t>
          </a:r>
          <a:r>
            <a:rPr kumimoji="1" lang="ja-JP" altLang="en-US" sz="1300">
              <a:latin typeface="ＭＳ ゴシック" panose="020B0609070205080204" pitchFamily="49" charset="-128"/>
              <a:ea typeface="ＭＳ ゴシック" panose="020B0609070205080204" pitchFamily="49" charset="-128"/>
            </a:rPr>
            <a:t>円の総務費となっている。機構改革実施に伴う人件費（</a:t>
          </a:r>
          <a:r>
            <a:rPr kumimoji="1" lang="en-US" altLang="ja-JP" sz="1300">
              <a:latin typeface="ＭＳ ゴシック" panose="020B0609070205080204" pitchFamily="49" charset="-128"/>
              <a:ea typeface="ＭＳ ゴシック" panose="020B0609070205080204" pitchFamily="49" charset="-128"/>
            </a:rPr>
            <a:t>72,646</a:t>
          </a:r>
          <a:r>
            <a:rPr kumimoji="1" lang="ja-JP" altLang="en-US" sz="1300">
              <a:latin typeface="ＭＳ ゴシック" panose="020B0609070205080204" pitchFamily="49" charset="-128"/>
              <a:ea typeface="ＭＳ ゴシック" panose="020B0609070205080204" pitchFamily="49" charset="-128"/>
            </a:rPr>
            <a:t>千円増）の影響により前年度から</a:t>
          </a:r>
          <a:r>
            <a:rPr kumimoji="1" lang="en-US" altLang="ja-JP" sz="1300">
              <a:latin typeface="ＭＳ ゴシック" panose="020B0609070205080204" pitchFamily="49" charset="-128"/>
              <a:ea typeface="ＭＳ ゴシック" panose="020B0609070205080204" pitchFamily="49" charset="-128"/>
            </a:rPr>
            <a:t>32,743</a:t>
          </a:r>
          <a:r>
            <a:rPr kumimoji="1" lang="ja-JP" altLang="en-US" sz="1300">
              <a:latin typeface="ＭＳ ゴシック" panose="020B0609070205080204" pitchFamily="49" charset="-128"/>
              <a:ea typeface="ＭＳ ゴシック" panose="020B0609070205080204" pitchFamily="49" charset="-128"/>
            </a:rPr>
            <a:t>円増となっている。</a:t>
          </a:r>
        </a:p>
        <a:p>
          <a:r>
            <a:rPr kumimoji="1" lang="ja-JP" altLang="en-US" sz="1300">
              <a:latin typeface="ＭＳ ゴシック" panose="020B0609070205080204" pitchFamily="49" charset="-128"/>
              <a:ea typeface="ＭＳ ゴシック" panose="020B0609070205080204" pitchFamily="49" charset="-128"/>
            </a:rPr>
            <a:t>　上記</a:t>
          </a:r>
          <a:r>
            <a:rPr kumimoji="1" lang="en-US" altLang="ja-JP" sz="1300">
              <a:latin typeface="ＭＳ ゴシック" panose="020B0609070205080204" pitchFamily="49" charset="-128"/>
              <a:ea typeface="ＭＳ ゴシック" panose="020B0609070205080204" pitchFamily="49" charset="-128"/>
            </a:rPr>
            <a:t>2</a:t>
          </a:r>
          <a:r>
            <a:rPr kumimoji="1" lang="ja-JP" altLang="en-US" sz="1300">
              <a:latin typeface="ＭＳ ゴシック" panose="020B0609070205080204" pitchFamily="49" charset="-128"/>
              <a:ea typeface="ＭＳ ゴシック" panose="020B0609070205080204" pitchFamily="49" charset="-128"/>
            </a:rPr>
            <a:t>費目以外に着目すると、議会費、衛生費、農林水産業費、商工費、土木費、消防費、公債費が前年度から増加した。衛生費においては、保健福祉センター冷暖房設備改修工事費（</a:t>
          </a:r>
          <a:r>
            <a:rPr kumimoji="1" lang="en-US" altLang="ja-JP" sz="1300">
              <a:latin typeface="ＭＳ ゴシック" panose="020B0609070205080204" pitchFamily="49" charset="-128"/>
              <a:ea typeface="ＭＳ ゴシック" panose="020B0609070205080204" pitchFamily="49" charset="-128"/>
            </a:rPr>
            <a:t>116,674</a:t>
          </a:r>
          <a:r>
            <a:rPr kumimoji="1" lang="ja-JP" altLang="en-US" sz="1300">
              <a:latin typeface="ＭＳ ゴシック" panose="020B0609070205080204" pitchFamily="49" charset="-128"/>
              <a:ea typeface="ＭＳ ゴシック" panose="020B0609070205080204" pitchFamily="49" charset="-128"/>
            </a:rPr>
            <a:t>千円皆増）の影響により前年度から</a:t>
          </a:r>
          <a:r>
            <a:rPr kumimoji="1" lang="en-US" altLang="ja-JP" sz="1300">
              <a:latin typeface="ＭＳ ゴシック" panose="020B0609070205080204" pitchFamily="49" charset="-128"/>
              <a:ea typeface="ＭＳ ゴシック" panose="020B0609070205080204" pitchFamily="49" charset="-128"/>
            </a:rPr>
            <a:t>22,964</a:t>
          </a:r>
          <a:r>
            <a:rPr kumimoji="1" lang="ja-JP" altLang="en-US" sz="1300">
              <a:latin typeface="ＭＳ ゴシック" panose="020B0609070205080204" pitchFamily="49" charset="-128"/>
              <a:ea typeface="ＭＳ ゴシック" panose="020B0609070205080204" pitchFamily="49" charset="-128"/>
            </a:rPr>
            <a:t>円増となっている。</a:t>
          </a:r>
        </a:p>
        <a:p>
          <a:r>
            <a:rPr kumimoji="1" lang="ja-JP" altLang="en-US" sz="1300">
              <a:latin typeface="ＭＳ ゴシック" panose="020B0609070205080204" pitchFamily="49" charset="-128"/>
              <a:ea typeface="ＭＳ ゴシック" panose="020B0609070205080204" pitchFamily="49" charset="-128"/>
            </a:rPr>
            <a:t>　一方、減少した費目は教育費であり、幼稚園費（</a:t>
          </a:r>
          <a:r>
            <a:rPr kumimoji="1" lang="en-US" altLang="ja-JP" sz="1300">
              <a:latin typeface="ＭＳ ゴシック" panose="020B0609070205080204" pitchFamily="49" charset="-128"/>
              <a:ea typeface="ＭＳ ゴシック" panose="020B0609070205080204" pitchFamily="49" charset="-128"/>
            </a:rPr>
            <a:t>109,021</a:t>
          </a:r>
          <a:r>
            <a:rPr kumimoji="1" lang="ja-JP" altLang="en-US" sz="1300">
              <a:latin typeface="ＭＳ ゴシック" panose="020B0609070205080204" pitchFamily="49" charset="-128"/>
              <a:ea typeface="ＭＳ ゴシック" panose="020B0609070205080204" pitchFamily="49" charset="-128"/>
            </a:rPr>
            <a:t>千円皆減）の影響により前年度から</a:t>
          </a:r>
          <a:r>
            <a:rPr kumimoji="1" lang="en-US" altLang="ja-JP" sz="1300">
              <a:latin typeface="ＭＳ ゴシック" panose="020B0609070205080204" pitchFamily="49" charset="-128"/>
              <a:ea typeface="ＭＳ ゴシック" panose="020B0609070205080204" pitchFamily="49" charset="-128"/>
            </a:rPr>
            <a:t>14,272</a:t>
          </a:r>
          <a:r>
            <a:rPr kumimoji="1" lang="ja-JP" altLang="en-US" sz="1300">
              <a:latin typeface="ＭＳ ゴシック" panose="020B0609070205080204" pitchFamily="49" charset="-128"/>
              <a:ea typeface="ＭＳ ゴシック" panose="020B0609070205080204" pitchFamily="49" charset="-128"/>
            </a:rPr>
            <a:t>円減となっている。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宮城県色麻町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実質収支比率は</a:t>
          </a:r>
          <a:r>
            <a:rPr kumimoji="1" lang="en-US" altLang="ja-JP" sz="1100">
              <a:latin typeface="ＭＳ ゴシック" pitchFamily="49" charset="-128"/>
              <a:ea typeface="ＭＳ ゴシック" pitchFamily="49" charset="-128"/>
            </a:rPr>
            <a:t>3</a:t>
          </a:r>
          <a:r>
            <a:rPr kumimoji="1" lang="ja-JP" altLang="en-US" sz="1100">
              <a:latin typeface="ＭＳ ゴシック" pitchFamily="49" charset="-128"/>
              <a:ea typeface="ＭＳ ゴシック" pitchFamily="49" charset="-128"/>
            </a:rPr>
            <a:t>～</a:t>
          </a:r>
          <a:r>
            <a:rPr kumimoji="1" lang="en-US" altLang="ja-JP" sz="1100">
              <a:latin typeface="ＭＳ ゴシック" pitchFamily="49" charset="-128"/>
              <a:ea typeface="ＭＳ ゴシック" pitchFamily="49" charset="-128"/>
            </a:rPr>
            <a:t>4</a:t>
          </a:r>
          <a:r>
            <a:rPr kumimoji="1" lang="ja-JP" altLang="en-US" sz="1100">
              <a:latin typeface="ＭＳ ゴシック" pitchFamily="49" charset="-128"/>
              <a:ea typeface="ＭＳ ゴシック" pitchFamily="49" charset="-128"/>
            </a:rPr>
            <a:t>％程度で推移しており、令和</a:t>
          </a:r>
          <a:r>
            <a:rPr kumimoji="1" lang="en-US" altLang="ja-JP" sz="1100">
              <a:latin typeface="ＭＳ ゴシック" pitchFamily="49" charset="-128"/>
              <a:ea typeface="ＭＳ ゴシック" pitchFamily="49" charset="-128"/>
            </a:rPr>
            <a:t>6</a:t>
          </a:r>
          <a:r>
            <a:rPr kumimoji="1" lang="ja-JP" altLang="en-US" sz="1100">
              <a:latin typeface="ＭＳ ゴシック" pitchFamily="49" charset="-128"/>
              <a:ea typeface="ＭＳ ゴシック" pitchFamily="49" charset="-128"/>
            </a:rPr>
            <a:t>年度の実質収支額は</a:t>
          </a:r>
          <a:r>
            <a:rPr kumimoji="1" lang="en-US" altLang="ja-JP" sz="1100">
              <a:latin typeface="ＭＳ ゴシック" pitchFamily="49" charset="-128"/>
              <a:ea typeface="ＭＳ ゴシック" pitchFamily="49" charset="-128"/>
            </a:rPr>
            <a:t>104,209</a:t>
          </a:r>
          <a:r>
            <a:rPr kumimoji="1" lang="ja-JP" altLang="en-US" sz="1100">
              <a:latin typeface="ＭＳ ゴシック" pitchFamily="49" charset="-128"/>
              <a:ea typeface="ＭＳ ゴシック" pitchFamily="49" charset="-128"/>
            </a:rPr>
            <a:t>千円で前年度から</a:t>
          </a:r>
          <a:r>
            <a:rPr kumimoji="1" lang="en-US" altLang="ja-JP" sz="1100">
              <a:latin typeface="ＭＳ ゴシック" pitchFamily="49" charset="-128"/>
              <a:ea typeface="ＭＳ ゴシック" pitchFamily="49" charset="-128"/>
            </a:rPr>
            <a:t>27,015</a:t>
          </a:r>
          <a:r>
            <a:rPr kumimoji="1" lang="ja-JP" altLang="en-US" sz="1100">
              <a:latin typeface="ＭＳ ゴシック" pitchFamily="49" charset="-128"/>
              <a:ea typeface="ＭＳ ゴシック" pitchFamily="49" charset="-128"/>
            </a:rPr>
            <a:t>千円減（</a:t>
          </a:r>
          <a:r>
            <a:rPr kumimoji="1" lang="en-US" altLang="ja-JP" sz="1100">
              <a:latin typeface="ＭＳ ゴシック" pitchFamily="49" charset="-128"/>
              <a:ea typeface="ＭＳ ゴシック" pitchFamily="49" charset="-128"/>
            </a:rPr>
            <a:t>20.6</a:t>
          </a:r>
          <a:r>
            <a:rPr kumimoji="1" lang="ja-JP" altLang="en-US" sz="1100">
              <a:latin typeface="ＭＳ ゴシック" pitchFamily="49" charset="-128"/>
              <a:ea typeface="ＭＳ ゴシック" pitchFamily="49" charset="-128"/>
            </a:rPr>
            <a:t>％減）となり、標準財政規模比は</a:t>
          </a:r>
          <a:r>
            <a:rPr kumimoji="1" lang="en-US" altLang="ja-JP" sz="1100">
              <a:latin typeface="ＭＳ ゴシック" pitchFamily="49" charset="-128"/>
              <a:ea typeface="ＭＳ ゴシック" pitchFamily="49" charset="-128"/>
            </a:rPr>
            <a:t>3.35</a:t>
          </a:r>
          <a:r>
            <a:rPr kumimoji="1" lang="ja-JP" altLang="en-US" sz="1100">
              <a:latin typeface="ＭＳ ゴシック" pitchFamily="49" charset="-128"/>
              <a:ea typeface="ＭＳ ゴシック" pitchFamily="49" charset="-128"/>
            </a:rPr>
            <a:t>％となった。実質単年度収支については、積立額を超える財政調整基金</a:t>
          </a:r>
          <a:r>
            <a:rPr kumimoji="1" lang="en-US" altLang="ja-JP" sz="1100">
              <a:latin typeface="ＭＳ ゴシック" pitchFamily="49" charset="-128"/>
              <a:ea typeface="ＭＳ ゴシック" pitchFamily="49" charset="-128"/>
            </a:rPr>
            <a:t>251,000</a:t>
          </a:r>
          <a:r>
            <a:rPr kumimoji="1" lang="ja-JP" altLang="en-US" sz="1100">
              <a:latin typeface="ＭＳ ゴシック" pitchFamily="49" charset="-128"/>
              <a:ea typeface="ＭＳ ゴシック" pitchFamily="49" charset="-128"/>
            </a:rPr>
            <a:t>千円の取り崩しを行ったため、赤字となっている。</a:t>
          </a:r>
        </a:p>
        <a:p>
          <a:r>
            <a:rPr kumimoji="1" lang="ja-JP" altLang="en-US" sz="1100">
              <a:latin typeface="ＭＳ ゴシック" pitchFamily="49" charset="-128"/>
              <a:ea typeface="ＭＳ ゴシック" pitchFamily="49" charset="-128"/>
            </a:rPr>
            <a:t>　人口減を主要因として、住民税、法人税及び固定資産税をはじめとした自主財源が減少していく見込みである一方で、公共施設の老朽化等に伴う維持修繕経費が増加していくことが見込まれる。その対応のため財政調整基金を取り崩す財政運営が続く見通しである。財政を圧迫させないよう、大規模な投資的経費の抑制を図るとともに、事業の見直しや精査を行い適切な行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宮城県色麻町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水道事業会計においては、標準財政規模比が令和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年度以降</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％程度で推移していたが、令和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年度は前年度から</a:t>
          </a:r>
          <a:r>
            <a:rPr kumimoji="1" lang="en-US" altLang="ja-JP" sz="1400">
              <a:latin typeface="ＭＳ ゴシック" pitchFamily="49" charset="-128"/>
              <a:ea typeface="ＭＳ ゴシック" pitchFamily="49" charset="-128"/>
            </a:rPr>
            <a:t>1.05</a:t>
          </a:r>
          <a:r>
            <a:rPr kumimoji="1" lang="ja-JP" altLang="en-US" sz="1400">
              <a:latin typeface="ＭＳ ゴシック" pitchFamily="49" charset="-128"/>
              <a:ea typeface="ＭＳ ゴシック" pitchFamily="49" charset="-128"/>
            </a:rPr>
            <a:t>ポイント増の</a:t>
          </a:r>
          <a:r>
            <a:rPr kumimoji="1" lang="en-US" altLang="ja-JP" sz="1400">
              <a:latin typeface="ＭＳ ゴシック" pitchFamily="49" charset="-128"/>
              <a:ea typeface="ＭＳ ゴシック" pitchFamily="49" charset="-128"/>
            </a:rPr>
            <a:t>7.09</a:t>
          </a:r>
          <a:r>
            <a:rPr kumimoji="1" lang="ja-JP" altLang="en-US" sz="1400">
              <a:latin typeface="ＭＳ ゴシック" pitchFamily="49" charset="-128"/>
              <a:ea typeface="ＭＳ ゴシック" pitchFamily="49" charset="-128"/>
            </a:rPr>
            <a:t>％となった。増加の主要因として、配水設備改良に係る水道施設整備工事費の減が挙げられる。</a:t>
          </a:r>
        </a:p>
        <a:p>
          <a:r>
            <a:rPr kumimoji="1" lang="ja-JP" altLang="en-US" sz="1400">
              <a:latin typeface="ＭＳ ゴシック" pitchFamily="49" charset="-128"/>
              <a:ea typeface="ＭＳ ゴシック" pitchFamily="49" charset="-128"/>
            </a:rPr>
            <a:t>　下水道事業会計は、令和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年度から法適用企業へ移行し、</a:t>
          </a:r>
          <a:r>
            <a:rPr kumimoji="1" lang="en-US" altLang="ja-JP" sz="1400">
              <a:latin typeface="ＭＳ ゴシック" pitchFamily="49" charset="-128"/>
              <a:ea typeface="ＭＳ ゴシック" pitchFamily="49" charset="-128"/>
            </a:rPr>
            <a:t>1.64</a:t>
          </a:r>
          <a:r>
            <a:rPr kumimoji="1" lang="ja-JP" altLang="en-US" sz="1400">
              <a:latin typeface="ＭＳ ゴシック" pitchFamily="49" charset="-128"/>
              <a:ea typeface="ＭＳ ゴシック" pitchFamily="49" charset="-128"/>
            </a:rPr>
            <a:t>％となった。特環マンホールポンプ改修工事の増が主要因で、法適用企業移行前と比較して標準財政規模比が</a:t>
          </a:r>
          <a:r>
            <a:rPr kumimoji="1" lang="en-US" altLang="ja-JP" sz="1400">
              <a:latin typeface="ＭＳ ゴシック" pitchFamily="49" charset="-128"/>
              <a:ea typeface="ＭＳ ゴシック" pitchFamily="49" charset="-128"/>
            </a:rPr>
            <a:t>0.60</a:t>
          </a:r>
          <a:r>
            <a:rPr kumimoji="1" lang="ja-JP" altLang="en-US" sz="1400">
              <a:latin typeface="ＭＳ ゴシック" pitchFamily="49" charset="-128"/>
              <a:ea typeface="ＭＳ ゴシック" pitchFamily="49" charset="-128"/>
            </a:rPr>
            <a:t>ポイント増となっている。</a:t>
          </a:r>
        </a:p>
        <a:p>
          <a:r>
            <a:rPr kumimoji="1" lang="ja-JP" altLang="en-US" sz="1400">
              <a:latin typeface="ＭＳ ゴシック" pitchFamily="49" charset="-128"/>
              <a:ea typeface="ＭＳ ゴシック" pitchFamily="49" charset="-128"/>
            </a:rPr>
            <a:t>　一般会計においては、前年度と比較すると標準財政規模比が</a:t>
          </a:r>
          <a:r>
            <a:rPr kumimoji="1" lang="en-US" altLang="ja-JP" sz="1400">
              <a:latin typeface="ＭＳ ゴシック" pitchFamily="49" charset="-128"/>
              <a:ea typeface="ＭＳ ゴシック" pitchFamily="49" charset="-128"/>
            </a:rPr>
            <a:t>0.83</a:t>
          </a:r>
          <a:r>
            <a:rPr kumimoji="1" lang="ja-JP" altLang="en-US" sz="1400">
              <a:latin typeface="ＭＳ ゴシック" pitchFamily="49" charset="-128"/>
              <a:ea typeface="ＭＳ ゴシック" pitchFamily="49" charset="-128"/>
            </a:rPr>
            <a:t>ポイント減の</a:t>
          </a:r>
          <a:r>
            <a:rPr kumimoji="1" lang="en-US" altLang="ja-JP" sz="1400">
              <a:latin typeface="ＭＳ ゴシック" pitchFamily="49" charset="-128"/>
              <a:ea typeface="ＭＳ ゴシック" pitchFamily="49" charset="-128"/>
            </a:rPr>
            <a:t>3.28</a:t>
          </a:r>
          <a:r>
            <a:rPr kumimoji="1" lang="ja-JP" altLang="en-US" sz="1400">
              <a:latin typeface="ＭＳ ゴシック" pitchFamily="49" charset="-128"/>
              <a:ea typeface="ＭＳ ゴシック" pitchFamily="49" charset="-128"/>
            </a:rPr>
            <a:t>％となっている。</a:t>
          </a:r>
        </a:p>
        <a:p>
          <a:r>
            <a:rPr kumimoji="1" lang="ja-JP" altLang="en-US" sz="1400">
              <a:latin typeface="ＭＳ ゴシック" pitchFamily="49" charset="-128"/>
              <a:ea typeface="ＭＳ ゴシック" pitchFamily="49" charset="-128"/>
            </a:rPr>
            <a:t>　上記</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会計含め全ての会計で黒字となっている。今後も現在の水準を維持し、継続して適切な財政運営に努める。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5308172</v>
      </c>
      <c r="BO4" s="371"/>
      <c r="BP4" s="371"/>
      <c r="BQ4" s="371"/>
      <c r="BR4" s="371"/>
      <c r="BS4" s="371"/>
      <c r="BT4" s="371"/>
      <c r="BU4" s="372"/>
      <c r="BV4" s="370">
        <v>5190292</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3.3</v>
      </c>
      <c r="CU4" s="377"/>
      <c r="CV4" s="377"/>
      <c r="CW4" s="377"/>
      <c r="CX4" s="377"/>
      <c r="CY4" s="377"/>
      <c r="CZ4" s="377"/>
      <c r="DA4" s="378"/>
      <c r="DB4" s="376">
        <v>4.0999999999999996</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5188214</v>
      </c>
      <c r="BO5" s="408"/>
      <c r="BP5" s="408"/>
      <c r="BQ5" s="408"/>
      <c r="BR5" s="408"/>
      <c r="BS5" s="408"/>
      <c r="BT5" s="408"/>
      <c r="BU5" s="409"/>
      <c r="BV5" s="407">
        <v>5053506</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84.3</v>
      </c>
      <c r="CU5" s="405"/>
      <c r="CV5" s="405"/>
      <c r="CW5" s="405"/>
      <c r="CX5" s="405"/>
      <c r="CY5" s="405"/>
      <c r="CZ5" s="405"/>
      <c r="DA5" s="406"/>
      <c r="DB5" s="404">
        <v>84.9</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119958</v>
      </c>
      <c r="BO6" s="408"/>
      <c r="BP6" s="408"/>
      <c r="BQ6" s="408"/>
      <c r="BR6" s="408"/>
      <c r="BS6" s="408"/>
      <c r="BT6" s="408"/>
      <c r="BU6" s="409"/>
      <c r="BV6" s="407">
        <v>136786</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84.5</v>
      </c>
      <c r="CU6" s="445"/>
      <c r="CV6" s="445"/>
      <c r="CW6" s="445"/>
      <c r="CX6" s="445"/>
      <c r="CY6" s="445"/>
      <c r="CZ6" s="445"/>
      <c r="DA6" s="446"/>
      <c r="DB6" s="444">
        <v>85.3</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15749</v>
      </c>
      <c r="BO7" s="408"/>
      <c r="BP7" s="408"/>
      <c r="BQ7" s="408"/>
      <c r="BR7" s="408"/>
      <c r="BS7" s="408"/>
      <c r="BT7" s="408"/>
      <c r="BU7" s="409"/>
      <c r="BV7" s="407">
        <v>5562</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3112690</v>
      </c>
      <c r="CU7" s="408"/>
      <c r="CV7" s="408"/>
      <c r="CW7" s="408"/>
      <c r="CX7" s="408"/>
      <c r="CY7" s="408"/>
      <c r="CZ7" s="408"/>
      <c r="DA7" s="409"/>
      <c r="DB7" s="407">
        <v>3168694</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104209</v>
      </c>
      <c r="BO8" s="408"/>
      <c r="BP8" s="408"/>
      <c r="BQ8" s="408"/>
      <c r="BR8" s="408"/>
      <c r="BS8" s="408"/>
      <c r="BT8" s="408"/>
      <c r="BU8" s="409"/>
      <c r="BV8" s="407">
        <v>131224</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0.28000000000000003</v>
      </c>
      <c r="CU8" s="448"/>
      <c r="CV8" s="448"/>
      <c r="CW8" s="448"/>
      <c r="CX8" s="448"/>
      <c r="CY8" s="448"/>
      <c r="CZ8" s="448"/>
      <c r="DA8" s="449"/>
      <c r="DB8" s="447">
        <v>0.27</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6698</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-27015</v>
      </c>
      <c r="BO9" s="408"/>
      <c r="BP9" s="408"/>
      <c r="BQ9" s="408"/>
      <c r="BR9" s="408"/>
      <c r="BS9" s="408"/>
      <c r="BT9" s="408"/>
      <c r="BU9" s="409"/>
      <c r="BV9" s="407">
        <v>15184</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8.1</v>
      </c>
      <c r="CU9" s="405"/>
      <c r="CV9" s="405"/>
      <c r="CW9" s="405"/>
      <c r="CX9" s="405"/>
      <c r="CY9" s="405"/>
      <c r="CZ9" s="405"/>
      <c r="DA9" s="406"/>
      <c r="DB9" s="404">
        <v>7.7</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7"/>
      <c r="N10" s="437"/>
      <c r="O10" s="437"/>
      <c r="P10" s="437"/>
      <c r="Q10" s="438"/>
      <c r="R10" s="458">
        <v>7238</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90</v>
      </c>
      <c r="AV10" s="440"/>
      <c r="AW10" s="440"/>
      <c r="AX10" s="440"/>
      <c r="AY10" s="441" t="s">
        <v>114</v>
      </c>
      <c r="AZ10" s="442"/>
      <c r="BA10" s="442"/>
      <c r="BB10" s="442"/>
      <c r="BC10" s="442"/>
      <c r="BD10" s="442"/>
      <c r="BE10" s="442"/>
      <c r="BF10" s="442"/>
      <c r="BG10" s="442"/>
      <c r="BH10" s="442"/>
      <c r="BI10" s="442"/>
      <c r="BJ10" s="442"/>
      <c r="BK10" s="442"/>
      <c r="BL10" s="442"/>
      <c r="BM10" s="443"/>
      <c r="BN10" s="407">
        <v>183000</v>
      </c>
      <c r="BO10" s="408"/>
      <c r="BP10" s="408"/>
      <c r="BQ10" s="408"/>
      <c r="BR10" s="408"/>
      <c r="BS10" s="408"/>
      <c r="BT10" s="408"/>
      <c r="BU10" s="409"/>
      <c r="BV10" s="407">
        <v>60000</v>
      </c>
      <c r="BW10" s="408"/>
      <c r="BX10" s="408"/>
      <c r="BY10" s="408"/>
      <c r="BZ10" s="408"/>
      <c r="CA10" s="408"/>
      <c r="CB10" s="408"/>
      <c r="CC10" s="409"/>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116</v>
      </c>
      <c r="M11" s="462"/>
      <c r="N11" s="462"/>
      <c r="O11" s="462"/>
      <c r="P11" s="462"/>
      <c r="Q11" s="463"/>
      <c r="R11" s="464" t="s">
        <v>117</v>
      </c>
      <c r="S11" s="465"/>
      <c r="T11" s="465"/>
      <c r="U11" s="465"/>
      <c r="V11" s="466"/>
      <c r="W11" s="395"/>
      <c r="X11" s="396"/>
      <c r="Y11" s="396"/>
      <c r="Z11" s="396"/>
      <c r="AA11" s="396"/>
      <c r="AB11" s="396"/>
      <c r="AC11" s="396"/>
      <c r="AD11" s="396"/>
      <c r="AE11" s="396"/>
      <c r="AF11" s="396"/>
      <c r="AG11" s="396"/>
      <c r="AH11" s="396"/>
      <c r="AI11" s="396"/>
      <c r="AJ11" s="396"/>
      <c r="AK11" s="396"/>
      <c r="AL11" s="399"/>
      <c r="AM11" s="436" t="s">
        <v>118</v>
      </c>
      <c r="AN11" s="437"/>
      <c r="AO11" s="437"/>
      <c r="AP11" s="437"/>
      <c r="AQ11" s="437"/>
      <c r="AR11" s="437"/>
      <c r="AS11" s="437"/>
      <c r="AT11" s="438"/>
      <c r="AU11" s="439" t="s">
        <v>90</v>
      </c>
      <c r="AV11" s="440"/>
      <c r="AW11" s="440"/>
      <c r="AX11" s="440"/>
      <c r="AY11" s="441" t="s">
        <v>119</v>
      </c>
      <c r="AZ11" s="442"/>
      <c r="BA11" s="442"/>
      <c r="BB11" s="442"/>
      <c r="BC11" s="442"/>
      <c r="BD11" s="442"/>
      <c r="BE11" s="442"/>
      <c r="BF11" s="442"/>
      <c r="BG11" s="442"/>
      <c r="BH11" s="442"/>
      <c r="BI11" s="442"/>
      <c r="BJ11" s="442"/>
      <c r="BK11" s="442"/>
      <c r="BL11" s="442"/>
      <c r="BM11" s="443"/>
      <c r="BN11" s="407">
        <v>24943</v>
      </c>
      <c r="BO11" s="408"/>
      <c r="BP11" s="408"/>
      <c r="BQ11" s="408"/>
      <c r="BR11" s="408"/>
      <c r="BS11" s="408"/>
      <c r="BT11" s="408"/>
      <c r="BU11" s="409"/>
      <c r="BV11" s="407">
        <v>0</v>
      </c>
      <c r="BW11" s="408"/>
      <c r="BX11" s="408"/>
      <c r="BY11" s="408"/>
      <c r="BZ11" s="408"/>
      <c r="CA11" s="408"/>
      <c r="CB11" s="408"/>
      <c r="CC11" s="409"/>
      <c r="CD11" s="410" t="s">
        <v>120</v>
      </c>
      <c r="CE11" s="411"/>
      <c r="CF11" s="411"/>
      <c r="CG11" s="411"/>
      <c r="CH11" s="411"/>
      <c r="CI11" s="411"/>
      <c r="CJ11" s="411"/>
      <c r="CK11" s="411"/>
      <c r="CL11" s="411"/>
      <c r="CM11" s="411"/>
      <c r="CN11" s="411"/>
      <c r="CO11" s="411"/>
      <c r="CP11" s="411"/>
      <c r="CQ11" s="411"/>
      <c r="CR11" s="411"/>
      <c r="CS11" s="412"/>
      <c r="CT11" s="447" t="s">
        <v>121</v>
      </c>
      <c r="CU11" s="448"/>
      <c r="CV11" s="448"/>
      <c r="CW11" s="448"/>
      <c r="CX11" s="448"/>
      <c r="CY11" s="448"/>
      <c r="CZ11" s="448"/>
      <c r="DA11" s="449"/>
      <c r="DB11" s="447" t="s">
        <v>121</v>
      </c>
      <c r="DC11" s="448"/>
      <c r="DD11" s="448"/>
      <c r="DE11" s="448"/>
      <c r="DF11" s="448"/>
      <c r="DG11" s="448"/>
      <c r="DH11" s="448"/>
      <c r="DI11" s="449"/>
    </row>
    <row r="12" spans="1:119" ht="18.75" customHeight="1" x14ac:dyDescent="0.15">
      <c r="A12" s="169"/>
      <c r="B12" s="467" t="s">
        <v>122</v>
      </c>
      <c r="C12" s="468"/>
      <c r="D12" s="468"/>
      <c r="E12" s="468"/>
      <c r="F12" s="468"/>
      <c r="G12" s="468"/>
      <c r="H12" s="468"/>
      <c r="I12" s="468"/>
      <c r="J12" s="468"/>
      <c r="K12" s="469"/>
      <c r="L12" s="476" t="s">
        <v>123</v>
      </c>
      <c r="M12" s="477"/>
      <c r="N12" s="477"/>
      <c r="O12" s="477"/>
      <c r="P12" s="477"/>
      <c r="Q12" s="478"/>
      <c r="R12" s="479">
        <v>6103</v>
      </c>
      <c r="S12" s="480"/>
      <c r="T12" s="480"/>
      <c r="U12" s="480"/>
      <c r="V12" s="481"/>
      <c r="W12" s="482" t="s">
        <v>1</v>
      </c>
      <c r="X12" s="440"/>
      <c r="Y12" s="440"/>
      <c r="Z12" s="440"/>
      <c r="AA12" s="440"/>
      <c r="AB12" s="483"/>
      <c r="AC12" s="484" t="s">
        <v>124</v>
      </c>
      <c r="AD12" s="485"/>
      <c r="AE12" s="485"/>
      <c r="AF12" s="485"/>
      <c r="AG12" s="486"/>
      <c r="AH12" s="484" t="s">
        <v>125</v>
      </c>
      <c r="AI12" s="485"/>
      <c r="AJ12" s="485"/>
      <c r="AK12" s="485"/>
      <c r="AL12" s="487"/>
      <c r="AM12" s="436" t="s">
        <v>126</v>
      </c>
      <c r="AN12" s="437"/>
      <c r="AO12" s="437"/>
      <c r="AP12" s="437"/>
      <c r="AQ12" s="437"/>
      <c r="AR12" s="437"/>
      <c r="AS12" s="437"/>
      <c r="AT12" s="438"/>
      <c r="AU12" s="439" t="s">
        <v>90</v>
      </c>
      <c r="AV12" s="440"/>
      <c r="AW12" s="440"/>
      <c r="AX12" s="440"/>
      <c r="AY12" s="441" t="s">
        <v>127</v>
      </c>
      <c r="AZ12" s="442"/>
      <c r="BA12" s="442"/>
      <c r="BB12" s="442"/>
      <c r="BC12" s="442"/>
      <c r="BD12" s="442"/>
      <c r="BE12" s="442"/>
      <c r="BF12" s="442"/>
      <c r="BG12" s="442"/>
      <c r="BH12" s="442"/>
      <c r="BI12" s="442"/>
      <c r="BJ12" s="442"/>
      <c r="BK12" s="442"/>
      <c r="BL12" s="442"/>
      <c r="BM12" s="443"/>
      <c r="BN12" s="407">
        <v>251000</v>
      </c>
      <c r="BO12" s="408"/>
      <c r="BP12" s="408"/>
      <c r="BQ12" s="408"/>
      <c r="BR12" s="408"/>
      <c r="BS12" s="408"/>
      <c r="BT12" s="408"/>
      <c r="BU12" s="409"/>
      <c r="BV12" s="407">
        <v>148000</v>
      </c>
      <c r="BW12" s="408"/>
      <c r="BX12" s="408"/>
      <c r="BY12" s="408"/>
      <c r="BZ12" s="408"/>
      <c r="CA12" s="408"/>
      <c r="CB12" s="408"/>
      <c r="CC12" s="409"/>
      <c r="CD12" s="410" t="s">
        <v>128</v>
      </c>
      <c r="CE12" s="411"/>
      <c r="CF12" s="411"/>
      <c r="CG12" s="411"/>
      <c r="CH12" s="411"/>
      <c r="CI12" s="411"/>
      <c r="CJ12" s="411"/>
      <c r="CK12" s="411"/>
      <c r="CL12" s="411"/>
      <c r="CM12" s="411"/>
      <c r="CN12" s="411"/>
      <c r="CO12" s="411"/>
      <c r="CP12" s="411"/>
      <c r="CQ12" s="411"/>
      <c r="CR12" s="411"/>
      <c r="CS12" s="412"/>
      <c r="CT12" s="447" t="s">
        <v>121</v>
      </c>
      <c r="CU12" s="448"/>
      <c r="CV12" s="448"/>
      <c r="CW12" s="448"/>
      <c r="CX12" s="448"/>
      <c r="CY12" s="448"/>
      <c r="CZ12" s="448"/>
      <c r="DA12" s="449"/>
      <c r="DB12" s="447" t="s">
        <v>121</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129</v>
      </c>
      <c r="N13" s="499"/>
      <c r="O13" s="499"/>
      <c r="P13" s="499"/>
      <c r="Q13" s="500"/>
      <c r="R13" s="491">
        <v>6068</v>
      </c>
      <c r="S13" s="492"/>
      <c r="T13" s="492"/>
      <c r="U13" s="492"/>
      <c r="V13" s="493"/>
      <c r="W13" s="423" t="s">
        <v>130</v>
      </c>
      <c r="X13" s="424"/>
      <c r="Y13" s="424"/>
      <c r="Z13" s="424"/>
      <c r="AA13" s="424"/>
      <c r="AB13" s="414"/>
      <c r="AC13" s="458">
        <v>658</v>
      </c>
      <c r="AD13" s="459"/>
      <c r="AE13" s="459"/>
      <c r="AF13" s="459"/>
      <c r="AG13" s="501"/>
      <c r="AH13" s="458">
        <v>735</v>
      </c>
      <c r="AI13" s="459"/>
      <c r="AJ13" s="459"/>
      <c r="AK13" s="459"/>
      <c r="AL13" s="460"/>
      <c r="AM13" s="436" t="s">
        <v>131</v>
      </c>
      <c r="AN13" s="437"/>
      <c r="AO13" s="437"/>
      <c r="AP13" s="437"/>
      <c r="AQ13" s="437"/>
      <c r="AR13" s="437"/>
      <c r="AS13" s="437"/>
      <c r="AT13" s="438"/>
      <c r="AU13" s="439" t="s">
        <v>132</v>
      </c>
      <c r="AV13" s="440"/>
      <c r="AW13" s="440"/>
      <c r="AX13" s="440"/>
      <c r="AY13" s="441" t="s">
        <v>133</v>
      </c>
      <c r="AZ13" s="442"/>
      <c r="BA13" s="442"/>
      <c r="BB13" s="442"/>
      <c r="BC13" s="442"/>
      <c r="BD13" s="442"/>
      <c r="BE13" s="442"/>
      <c r="BF13" s="442"/>
      <c r="BG13" s="442"/>
      <c r="BH13" s="442"/>
      <c r="BI13" s="442"/>
      <c r="BJ13" s="442"/>
      <c r="BK13" s="442"/>
      <c r="BL13" s="442"/>
      <c r="BM13" s="443"/>
      <c r="BN13" s="407">
        <v>-70072</v>
      </c>
      <c r="BO13" s="408"/>
      <c r="BP13" s="408"/>
      <c r="BQ13" s="408"/>
      <c r="BR13" s="408"/>
      <c r="BS13" s="408"/>
      <c r="BT13" s="408"/>
      <c r="BU13" s="409"/>
      <c r="BV13" s="407">
        <v>-72816</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10.8</v>
      </c>
      <c r="CU13" s="405"/>
      <c r="CV13" s="405"/>
      <c r="CW13" s="405"/>
      <c r="CX13" s="405"/>
      <c r="CY13" s="405"/>
      <c r="CZ13" s="405"/>
      <c r="DA13" s="406"/>
      <c r="DB13" s="404">
        <v>10.3</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6265</v>
      </c>
      <c r="S14" s="492"/>
      <c r="T14" s="492"/>
      <c r="U14" s="492"/>
      <c r="V14" s="493"/>
      <c r="W14" s="397"/>
      <c r="X14" s="398"/>
      <c r="Y14" s="398"/>
      <c r="Z14" s="398"/>
      <c r="AA14" s="398"/>
      <c r="AB14" s="387"/>
      <c r="AC14" s="494">
        <v>18.899999999999999</v>
      </c>
      <c r="AD14" s="495"/>
      <c r="AE14" s="495"/>
      <c r="AF14" s="495"/>
      <c r="AG14" s="496"/>
      <c r="AH14" s="494">
        <v>19.2</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72.599999999999994</v>
      </c>
      <c r="CU14" s="506"/>
      <c r="CV14" s="506"/>
      <c r="CW14" s="506"/>
      <c r="CX14" s="506"/>
      <c r="CY14" s="506"/>
      <c r="CZ14" s="506"/>
      <c r="DA14" s="507"/>
      <c r="DB14" s="505">
        <v>72.599999999999994</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129</v>
      </c>
      <c r="N15" s="499"/>
      <c r="O15" s="499"/>
      <c r="P15" s="499"/>
      <c r="Q15" s="500"/>
      <c r="R15" s="491">
        <v>6233</v>
      </c>
      <c r="S15" s="492"/>
      <c r="T15" s="492"/>
      <c r="U15" s="492"/>
      <c r="V15" s="493"/>
      <c r="W15" s="423" t="s">
        <v>137</v>
      </c>
      <c r="X15" s="424"/>
      <c r="Y15" s="424"/>
      <c r="Z15" s="424"/>
      <c r="AA15" s="424"/>
      <c r="AB15" s="414"/>
      <c r="AC15" s="458">
        <v>1167</v>
      </c>
      <c r="AD15" s="459"/>
      <c r="AE15" s="459"/>
      <c r="AF15" s="459"/>
      <c r="AG15" s="501"/>
      <c r="AH15" s="458">
        <v>1312</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831809</v>
      </c>
      <c r="BO15" s="371"/>
      <c r="BP15" s="371"/>
      <c r="BQ15" s="371"/>
      <c r="BR15" s="371"/>
      <c r="BS15" s="371"/>
      <c r="BT15" s="371"/>
      <c r="BU15" s="372"/>
      <c r="BV15" s="370">
        <v>809910</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33.5</v>
      </c>
      <c r="AD16" s="495"/>
      <c r="AE16" s="495"/>
      <c r="AF16" s="495"/>
      <c r="AG16" s="496"/>
      <c r="AH16" s="494">
        <v>34.299999999999997</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2914827</v>
      </c>
      <c r="BO16" s="408"/>
      <c r="BP16" s="408"/>
      <c r="BQ16" s="408"/>
      <c r="BR16" s="408"/>
      <c r="BS16" s="408"/>
      <c r="BT16" s="408"/>
      <c r="BU16" s="409"/>
      <c r="BV16" s="407">
        <v>2967813</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141</v>
      </c>
      <c r="S17" s="514"/>
      <c r="T17" s="514"/>
      <c r="U17" s="514"/>
      <c r="V17" s="515"/>
      <c r="W17" s="423" t="s">
        <v>144</v>
      </c>
      <c r="X17" s="424"/>
      <c r="Y17" s="424"/>
      <c r="Z17" s="424"/>
      <c r="AA17" s="424"/>
      <c r="AB17" s="414"/>
      <c r="AC17" s="458">
        <v>1656</v>
      </c>
      <c r="AD17" s="459"/>
      <c r="AE17" s="459"/>
      <c r="AF17" s="459"/>
      <c r="AG17" s="501"/>
      <c r="AH17" s="458">
        <v>1777</v>
      </c>
      <c r="AI17" s="459"/>
      <c r="AJ17" s="459"/>
      <c r="AK17" s="459"/>
      <c r="AL17" s="460"/>
      <c r="AM17" s="436"/>
      <c r="AN17" s="437"/>
      <c r="AO17" s="437"/>
      <c r="AP17" s="437"/>
      <c r="AQ17" s="437"/>
      <c r="AR17" s="437"/>
      <c r="AS17" s="437"/>
      <c r="AT17" s="438"/>
      <c r="AU17" s="439"/>
      <c r="AV17" s="440"/>
      <c r="AW17" s="440"/>
      <c r="AX17" s="440"/>
      <c r="AY17" s="441" t="s">
        <v>145</v>
      </c>
      <c r="AZ17" s="442"/>
      <c r="BA17" s="442"/>
      <c r="BB17" s="442"/>
      <c r="BC17" s="442"/>
      <c r="BD17" s="442"/>
      <c r="BE17" s="442"/>
      <c r="BF17" s="442"/>
      <c r="BG17" s="442"/>
      <c r="BH17" s="442"/>
      <c r="BI17" s="442"/>
      <c r="BJ17" s="442"/>
      <c r="BK17" s="442"/>
      <c r="BL17" s="442"/>
      <c r="BM17" s="443"/>
      <c r="BN17" s="407">
        <v>1023177</v>
      </c>
      <c r="BO17" s="408"/>
      <c r="BP17" s="408"/>
      <c r="BQ17" s="408"/>
      <c r="BR17" s="408"/>
      <c r="BS17" s="408"/>
      <c r="BT17" s="408"/>
      <c r="BU17" s="409"/>
      <c r="BV17" s="407">
        <v>995183</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32" t="s">
        <v>146</v>
      </c>
      <c r="C18" s="450"/>
      <c r="D18" s="450"/>
      <c r="E18" s="533"/>
      <c r="F18" s="533"/>
      <c r="G18" s="533"/>
      <c r="H18" s="533"/>
      <c r="I18" s="533"/>
      <c r="J18" s="533"/>
      <c r="K18" s="533"/>
      <c r="L18" s="534">
        <v>109.28</v>
      </c>
      <c r="M18" s="534"/>
      <c r="N18" s="534"/>
      <c r="O18" s="534"/>
      <c r="P18" s="534"/>
      <c r="Q18" s="534"/>
      <c r="R18" s="535"/>
      <c r="S18" s="535"/>
      <c r="T18" s="535"/>
      <c r="U18" s="535"/>
      <c r="V18" s="536"/>
      <c r="W18" s="425"/>
      <c r="X18" s="426"/>
      <c r="Y18" s="426"/>
      <c r="Z18" s="426"/>
      <c r="AA18" s="426"/>
      <c r="AB18" s="417"/>
      <c r="AC18" s="537">
        <v>47.6</v>
      </c>
      <c r="AD18" s="538"/>
      <c r="AE18" s="538"/>
      <c r="AF18" s="538"/>
      <c r="AG18" s="539"/>
      <c r="AH18" s="537">
        <v>46.5</v>
      </c>
      <c r="AI18" s="538"/>
      <c r="AJ18" s="538"/>
      <c r="AK18" s="538"/>
      <c r="AL18" s="540"/>
      <c r="AM18" s="436"/>
      <c r="AN18" s="437"/>
      <c r="AO18" s="437"/>
      <c r="AP18" s="437"/>
      <c r="AQ18" s="437"/>
      <c r="AR18" s="437"/>
      <c r="AS18" s="437"/>
      <c r="AT18" s="438"/>
      <c r="AU18" s="439"/>
      <c r="AV18" s="440"/>
      <c r="AW18" s="440"/>
      <c r="AX18" s="440"/>
      <c r="AY18" s="441" t="s">
        <v>147</v>
      </c>
      <c r="AZ18" s="442"/>
      <c r="BA18" s="442"/>
      <c r="BB18" s="442"/>
      <c r="BC18" s="442"/>
      <c r="BD18" s="442"/>
      <c r="BE18" s="442"/>
      <c r="BF18" s="442"/>
      <c r="BG18" s="442"/>
      <c r="BH18" s="442"/>
      <c r="BI18" s="442"/>
      <c r="BJ18" s="442"/>
      <c r="BK18" s="442"/>
      <c r="BL18" s="442"/>
      <c r="BM18" s="443"/>
      <c r="BN18" s="407">
        <v>2734884</v>
      </c>
      <c r="BO18" s="408"/>
      <c r="BP18" s="408"/>
      <c r="BQ18" s="408"/>
      <c r="BR18" s="408"/>
      <c r="BS18" s="408"/>
      <c r="BT18" s="408"/>
      <c r="BU18" s="409"/>
      <c r="BV18" s="407">
        <v>2793233</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32" t="s">
        <v>148</v>
      </c>
      <c r="C19" s="450"/>
      <c r="D19" s="450"/>
      <c r="E19" s="533"/>
      <c r="F19" s="533"/>
      <c r="G19" s="533"/>
      <c r="H19" s="533"/>
      <c r="I19" s="533"/>
      <c r="J19" s="533"/>
      <c r="K19" s="533"/>
      <c r="L19" s="541">
        <v>61</v>
      </c>
      <c r="M19" s="541"/>
      <c r="N19" s="541"/>
      <c r="O19" s="541"/>
      <c r="P19" s="541"/>
      <c r="Q19" s="541"/>
      <c r="R19" s="542"/>
      <c r="S19" s="542"/>
      <c r="T19" s="542"/>
      <c r="U19" s="542"/>
      <c r="V19" s="543"/>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149</v>
      </c>
      <c r="AZ19" s="442"/>
      <c r="BA19" s="442"/>
      <c r="BB19" s="442"/>
      <c r="BC19" s="442"/>
      <c r="BD19" s="442"/>
      <c r="BE19" s="442"/>
      <c r="BF19" s="442"/>
      <c r="BG19" s="442"/>
      <c r="BH19" s="442"/>
      <c r="BI19" s="442"/>
      <c r="BJ19" s="442"/>
      <c r="BK19" s="442"/>
      <c r="BL19" s="442"/>
      <c r="BM19" s="443"/>
      <c r="BN19" s="407">
        <v>4077632</v>
      </c>
      <c r="BO19" s="408"/>
      <c r="BP19" s="408"/>
      <c r="BQ19" s="408"/>
      <c r="BR19" s="408"/>
      <c r="BS19" s="408"/>
      <c r="BT19" s="408"/>
      <c r="BU19" s="409"/>
      <c r="BV19" s="407">
        <v>4034468</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32" t="s">
        <v>150</v>
      </c>
      <c r="C20" s="450"/>
      <c r="D20" s="450"/>
      <c r="E20" s="533"/>
      <c r="F20" s="533"/>
      <c r="G20" s="533"/>
      <c r="H20" s="533"/>
      <c r="I20" s="533"/>
      <c r="J20" s="533"/>
      <c r="K20" s="533"/>
      <c r="L20" s="541">
        <v>1965</v>
      </c>
      <c r="M20" s="541"/>
      <c r="N20" s="541"/>
      <c r="O20" s="541"/>
      <c r="P20" s="541"/>
      <c r="Q20" s="541"/>
      <c r="R20" s="542"/>
      <c r="S20" s="542"/>
      <c r="T20" s="542"/>
      <c r="U20" s="542"/>
      <c r="V20" s="543"/>
      <c r="W20" s="425"/>
      <c r="X20" s="426"/>
      <c r="Y20" s="426"/>
      <c r="Z20" s="426"/>
      <c r="AA20" s="426"/>
      <c r="AB20" s="426"/>
      <c r="AC20" s="544"/>
      <c r="AD20" s="544"/>
      <c r="AE20" s="544"/>
      <c r="AF20" s="544"/>
      <c r="AG20" s="544"/>
      <c r="AH20" s="544"/>
      <c r="AI20" s="544"/>
      <c r="AJ20" s="544"/>
      <c r="AK20" s="544"/>
      <c r="AL20" s="545"/>
      <c r="AM20" s="546"/>
      <c r="AN20" s="462"/>
      <c r="AO20" s="462"/>
      <c r="AP20" s="462"/>
      <c r="AQ20" s="462"/>
      <c r="AR20" s="462"/>
      <c r="AS20" s="462"/>
      <c r="AT20" s="463"/>
      <c r="AU20" s="547"/>
      <c r="AV20" s="548"/>
      <c r="AW20" s="548"/>
      <c r="AX20" s="549"/>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23" t="s">
        <v>151</v>
      </c>
      <c r="C21" s="524"/>
      <c r="D21" s="524"/>
      <c r="E21" s="524"/>
      <c r="F21" s="524"/>
      <c r="G21" s="524"/>
      <c r="H21" s="524"/>
      <c r="I21" s="524"/>
      <c r="J21" s="524"/>
      <c r="K21" s="524"/>
      <c r="L21" s="524"/>
      <c r="M21" s="524"/>
      <c r="N21" s="524"/>
      <c r="O21" s="524"/>
      <c r="P21" s="524"/>
      <c r="Q21" s="524"/>
      <c r="R21" s="524"/>
      <c r="S21" s="524"/>
      <c r="T21" s="524"/>
      <c r="U21" s="524"/>
      <c r="V21" s="524"/>
      <c r="W21" s="524"/>
      <c r="X21" s="524"/>
      <c r="Y21" s="524"/>
      <c r="Z21" s="524"/>
      <c r="AA21" s="524"/>
      <c r="AB21" s="524"/>
      <c r="AC21" s="524"/>
      <c r="AD21" s="524"/>
      <c r="AE21" s="524"/>
      <c r="AF21" s="524"/>
      <c r="AG21" s="524"/>
      <c r="AH21" s="524"/>
      <c r="AI21" s="524"/>
      <c r="AJ21" s="524"/>
      <c r="AK21" s="524"/>
      <c r="AL21" s="524"/>
      <c r="AM21" s="524"/>
      <c r="AN21" s="524"/>
      <c r="AO21" s="524"/>
      <c r="AP21" s="524"/>
      <c r="AQ21" s="524"/>
      <c r="AR21" s="524"/>
      <c r="AS21" s="524"/>
      <c r="AT21" s="524"/>
      <c r="AU21" s="524"/>
      <c r="AV21" s="524"/>
      <c r="AW21" s="524"/>
      <c r="AX21" s="525"/>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152</v>
      </c>
      <c r="C22" s="551"/>
      <c r="D22" s="552"/>
      <c r="E22" s="419" t="s">
        <v>1</v>
      </c>
      <c r="F22" s="424"/>
      <c r="G22" s="424"/>
      <c r="H22" s="424"/>
      <c r="I22" s="424"/>
      <c r="J22" s="424"/>
      <c r="K22" s="414"/>
      <c r="L22" s="419" t="s">
        <v>153</v>
      </c>
      <c r="M22" s="424"/>
      <c r="N22" s="424"/>
      <c r="O22" s="424"/>
      <c r="P22" s="414"/>
      <c r="Q22" s="582" t="s">
        <v>154</v>
      </c>
      <c r="R22" s="583"/>
      <c r="S22" s="583"/>
      <c r="T22" s="583"/>
      <c r="U22" s="583"/>
      <c r="V22" s="584"/>
      <c r="W22" s="550" t="s">
        <v>155</v>
      </c>
      <c r="X22" s="551"/>
      <c r="Y22" s="552"/>
      <c r="Z22" s="419" t="s">
        <v>1</v>
      </c>
      <c r="AA22" s="424"/>
      <c r="AB22" s="424"/>
      <c r="AC22" s="424"/>
      <c r="AD22" s="424"/>
      <c r="AE22" s="424"/>
      <c r="AF22" s="424"/>
      <c r="AG22" s="414"/>
      <c r="AH22" s="588" t="s">
        <v>156</v>
      </c>
      <c r="AI22" s="424"/>
      <c r="AJ22" s="424"/>
      <c r="AK22" s="424"/>
      <c r="AL22" s="414"/>
      <c r="AM22" s="588" t="s">
        <v>157</v>
      </c>
      <c r="AN22" s="589"/>
      <c r="AO22" s="589"/>
      <c r="AP22" s="589"/>
      <c r="AQ22" s="589"/>
      <c r="AR22" s="590"/>
      <c r="AS22" s="582" t="s">
        <v>154</v>
      </c>
      <c r="AT22" s="583"/>
      <c r="AU22" s="583"/>
      <c r="AV22" s="583"/>
      <c r="AW22" s="583"/>
      <c r="AX22" s="594"/>
      <c r="AY22" s="367" t="s">
        <v>158</v>
      </c>
      <c r="AZ22" s="368"/>
      <c r="BA22" s="368"/>
      <c r="BB22" s="368"/>
      <c r="BC22" s="368"/>
      <c r="BD22" s="368"/>
      <c r="BE22" s="368"/>
      <c r="BF22" s="368"/>
      <c r="BG22" s="368"/>
      <c r="BH22" s="368"/>
      <c r="BI22" s="368"/>
      <c r="BJ22" s="368"/>
      <c r="BK22" s="368"/>
      <c r="BL22" s="368"/>
      <c r="BM22" s="369"/>
      <c r="BN22" s="370">
        <v>3143610</v>
      </c>
      <c r="BO22" s="371"/>
      <c r="BP22" s="371"/>
      <c r="BQ22" s="371"/>
      <c r="BR22" s="371"/>
      <c r="BS22" s="371"/>
      <c r="BT22" s="371"/>
      <c r="BU22" s="372"/>
      <c r="BV22" s="370">
        <v>3202532</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159</v>
      </c>
      <c r="AZ23" s="442"/>
      <c r="BA23" s="442"/>
      <c r="BB23" s="442"/>
      <c r="BC23" s="442"/>
      <c r="BD23" s="442"/>
      <c r="BE23" s="442"/>
      <c r="BF23" s="442"/>
      <c r="BG23" s="442"/>
      <c r="BH23" s="442"/>
      <c r="BI23" s="442"/>
      <c r="BJ23" s="442"/>
      <c r="BK23" s="442"/>
      <c r="BL23" s="442"/>
      <c r="BM23" s="443"/>
      <c r="BN23" s="407">
        <v>1463850</v>
      </c>
      <c r="BO23" s="408"/>
      <c r="BP23" s="408"/>
      <c r="BQ23" s="408"/>
      <c r="BR23" s="408"/>
      <c r="BS23" s="408"/>
      <c r="BT23" s="408"/>
      <c r="BU23" s="409"/>
      <c r="BV23" s="407">
        <v>1596673</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160</v>
      </c>
      <c r="F24" s="437"/>
      <c r="G24" s="437"/>
      <c r="H24" s="437"/>
      <c r="I24" s="437"/>
      <c r="J24" s="437"/>
      <c r="K24" s="438"/>
      <c r="L24" s="458">
        <v>1</v>
      </c>
      <c r="M24" s="459"/>
      <c r="N24" s="459"/>
      <c r="O24" s="459"/>
      <c r="P24" s="501"/>
      <c r="Q24" s="458">
        <v>8700</v>
      </c>
      <c r="R24" s="459"/>
      <c r="S24" s="459"/>
      <c r="T24" s="459"/>
      <c r="U24" s="459"/>
      <c r="V24" s="501"/>
      <c r="W24" s="553"/>
      <c r="X24" s="554"/>
      <c r="Y24" s="555"/>
      <c r="Z24" s="457" t="s">
        <v>161</v>
      </c>
      <c r="AA24" s="437"/>
      <c r="AB24" s="437"/>
      <c r="AC24" s="437"/>
      <c r="AD24" s="437"/>
      <c r="AE24" s="437"/>
      <c r="AF24" s="437"/>
      <c r="AG24" s="438"/>
      <c r="AH24" s="458">
        <v>84</v>
      </c>
      <c r="AI24" s="459"/>
      <c r="AJ24" s="459"/>
      <c r="AK24" s="459"/>
      <c r="AL24" s="501"/>
      <c r="AM24" s="458">
        <v>239484</v>
      </c>
      <c r="AN24" s="459"/>
      <c r="AO24" s="459"/>
      <c r="AP24" s="459"/>
      <c r="AQ24" s="459"/>
      <c r="AR24" s="501"/>
      <c r="AS24" s="458">
        <v>2851</v>
      </c>
      <c r="AT24" s="459"/>
      <c r="AU24" s="459"/>
      <c r="AV24" s="459"/>
      <c r="AW24" s="459"/>
      <c r="AX24" s="460"/>
      <c r="AY24" s="526" t="s">
        <v>162</v>
      </c>
      <c r="AZ24" s="527"/>
      <c r="BA24" s="527"/>
      <c r="BB24" s="527"/>
      <c r="BC24" s="527"/>
      <c r="BD24" s="527"/>
      <c r="BE24" s="527"/>
      <c r="BF24" s="527"/>
      <c r="BG24" s="527"/>
      <c r="BH24" s="527"/>
      <c r="BI24" s="527"/>
      <c r="BJ24" s="527"/>
      <c r="BK24" s="527"/>
      <c r="BL24" s="527"/>
      <c r="BM24" s="528"/>
      <c r="BN24" s="407">
        <v>1835378</v>
      </c>
      <c r="BO24" s="408"/>
      <c r="BP24" s="408"/>
      <c r="BQ24" s="408"/>
      <c r="BR24" s="408"/>
      <c r="BS24" s="408"/>
      <c r="BT24" s="408"/>
      <c r="BU24" s="409"/>
      <c r="BV24" s="407">
        <v>1732263</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163</v>
      </c>
      <c r="F25" s="437"/>
      <c r="G25" s="437"/>
      <c r="H25" s="437"/>
      <c r="I25" s="437"/>
      <c r="J25" s="437"/>
      <c r="K25" s="438"/>
      <c r="L25" s="458">
        <v>1</v>
      </c>
      <c r="M25" s="459"/>
      <c r="N25" s="459"/>
      <c r="O25" s="459"/>
      <c r="P25" s="501"/>
      <c r="Q25" s="458">
        <v>6460</v>
      </c>
      <c r="R25" s="459"/>
      <c r="S25" s="459"/>
      <c r="T25" s="459"/>
      <c r="U25" s="459"/>
      <c r="V25" s="501"/>
      <c r="W25" s="553"/>
      <c r="X25" s="554"/>
      <c r="Y25" s="555"/>
      <c r="Z25" s="457" t="s">
        <v>164</v>
      </c>
      <c r="AA25" s="437"/>
      <c r="AB25" s="437"/>
      <c r="AC25" s="437"/>
      <c r="AD25" s="437"/>
      <c r="AE25" s="437"/>
      <c r="AF25" s="437"/>
      <c r="AG25" s="438"/>
      <c r="AH25" s="458" t="s">
        <v>121</v>
      </c>
      <c r="AI25" s="459"/>
      <c r="AJ25" s="459"/>
      <c r="AK25" s="459"/>
      <c r="AL25" s="501"/>
      <c r="AM25" s="458" t="s">
        <v>121</v>
      </c>
      <c r="AN25" s="459"/>
      <c r="AO25" s="459"/>
      <c r="AP25" s="459"/>
      <c r="AQ25" s="459"/>
      <c r="AR25" s="501"/>
      <c r="AS25" s="458" t="s">
        <v>121</v>
      </c>
      <c r="AT25" s="459"/>
      <c r="AU25" s="459"/>
      <c r="AV25" s="459"/>
      <c r="AW25" s="459"/>
      <c r="AX25" s="460"/>
      <c r="AY25" s="367" t="s">
        <v>165</v>
      </c>
      <c r="AZ25" s="368"/>
      <c r="BA25" s="368"/>
      <c r="BB25" s="368"/>
      <c r="BC25" s="368"/>
      <c r="BD25" s="368"/>
      <c r="BE25" s="368"/>
      <c r="BF25" s="368"/>
      <c r="BG25" s="368"/>
      <c r="BH25" s="368"/>
      <c r="BI25" s="368"/>
      <c r="BJ25" s="368"/>
      <c r="BK25" s="368"/>
      <c r="BL25" s="368"/>
      <c r="BM25" s="369"/>
      <c r="BN25" s="370">
        <v>1604057</v>
      </c>
      <c r="BO25" s="371"/>
      <c r="BP25" s="371"/>
      <c r="BQ25" s="371"/>
      <c r="BR25" s="371"/>
      <c r="BS25" s="371"/>
      <c r="BT25" s="371"/>
      <c r="BU25" s="372"/>
      <c r="BV25" s="370">
        <v>1736057</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166</v>
      </c>
      <c r="F26" s="437"/>
      <c r="G26" s="437"/>
      <c r="H26" s="437"/>
      <c r="I26" s="437"/>
      <c r="J26" s="437"/>
      <c r="K26" s="438"/>
      <c r="L26" s="458">
        <v>1</v>
      </c>
      <c r="M26" s="459"/>
      <c r="N26" s="459"/>
      <c r="O26" s="459"/>
      <c r="P26" s="501"/>
      <c r="Q26" s="458">
        <v>5220</v>
      </c>
      <c r="R26" s="459"/>
      <c r="S26" s="459"/>
      <c r="T26" s="459"/>
      <c r="U26" s="459"/>
      <c r="V26" s="501"/>
      <c r="W26" s="553"/>
      <c r="X26" s="554"/>
      <c r="Y26" s="555"/>
      <c r="Z26" s="457" t="s">
        <v>167</v>
      </c>
      <c r="AA26" s="559"/>
      <c r="AB26" s="559"/>
      <c r="AC26" s="559"/>
      <c r="AD26" s="559"/>
      <c r="AE26" s="559"/>
      <c r="AF26" s="559"/>
      <c r="AG26" s="560"/>
      <c r="AH26" s="458">
        <v>2</v>
      </c>
      <c r="AI26" s="459"/>
      <c r="AJ26" s="459"/>
      <c r="AK26" s="459"/>
      <c r="AL26" s="501"/>
      <c r="AM26" s="458" t="s">
        <v>168</v>
      </c>
      <c r="AN26" s="459"/>
      <c r="AO26" s="459"/>
      <c r="AP26" s="459"/>
      <c r="AQ26" s="459"/>
      <c r="AR26" s="501"/>
      <c r="AS26" s="458" t="s">
        <v>168</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121</v>
      </c>
      <c r="BO26" s="408"/>
      <c r="BP26" s="408"/>
      <c r="BQ26" s="408"/>
      <c r="BR26" s="408"/>
      <c r="BS26" s="408"/>
      <c r="BT26" s="408"/>
      <c r="BU26" s="409"/>
      <c r="BV26" s="407" t="s">
        <v>121</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3230</v>
      </c>
      <c r="R27" s="459"/>
      <c r="S27" s="459"/>
      <c r="T27" s="459"/>
      <c r="U27" s="459"/>
      <c r="V27" s="501"/>
      <c r="W27" s="553"/>
      <c r="X27" s="554"/>
      <c r="Y27" s="555"/>
      <c r="Z27" s="457" t="s">
        <v>171</v>
      </c>
      <c r="AA27" s="437"/>
      <c r="AB27" s="437"/>
      <c r="AC27" s="437"/>
      <c r="AD27" s="437"/>
      <c r="AE27" s="437"/>
      <c r="AF27" s="437"/>
      <c r="AG27" s="438"/>
      <c r="AH27" s="458" t="s">
        <v>121</v>
      </c>
      <c r="AI27" s="459"/>
      <c r="AJ27" s="459"/>
      <c r="AK27" s="459"/>
      <c r="AL27" s="501"/>
      <c r="AM27" s="458" t="s">
        <v>121</v>
      </c>
      <c r="AN27" s="459"/>
      <c r="AO27" s="459"/>
      <c r="AP27" s="459"/>
      <c r="AQ27" s="459"/>
      <c r="AR27" s="501"/>
      <c r="AS27" s="458" t="s">
        <v>121</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9">
        <v>65686</v>
      </c>
      <c r="BO27" s="530"/>
      <c r="BP27" s="530"/>
      <c r="BQ27" s="530"/>
      <c r="BR27" s="530"/>
      <c r="BS27" s="530"/>
      <c r="BT27" s="530"/>
      <c r="BU27" s="531"/>
      <c r="BV27" s="529">
        <v>65586</v>
      </c>
      <c r="BW27" s="530"/>
      <c r="BX27" s="530"/>
      <c r="BY27" s="530"/>
      <c r="BZ27" s="530"/>
      <c r="CA27" s="530"/>
      <c r="CB27" s="530"/>
      <c r="CC27" s="531"/>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173</v>
      </c>
      <c r="F28" s="437"/>
      <c r="G28" s="437"/>
      <c r="H28" s="437"/>
      <c r="I28" s="437"/>
      <c r="J28" s="437"/>
      <c r="K28" s="438"/>
      <c r="L28" s="458">
        <v>1</v>
      </c>
      <c r="M28" s="459"/>
      <c r="N28" s="459"/>
      <c r="O28" s="459"/>
      <c r="P28" s="501"/>
      <c r="Q28" s="458">
        <v>2450</v>
      </c>
      <c r="R28" s="459"/>
      <c r="S28" s="459"/>
      <c r="T28" s="459"/>
      <c r="U28" s="459"/>
      <c r="V28" s="501"/>
      <c r="W28" s="553"/>
      <c r="X28" s="554"/>
      <c r="Y28" s="555"/>
      <c r="Z28" s="457" t="s">
        <v>174</v>
      </c>
      <c r="AA28" s="437"/>
      <c r="AB28" s="437"/>
      <c r="AC28" s="437"/>
      <c r="AD28" s="437"/>
      <c r="AE28" s="437"/>
      <c r="AF28" s="437"/>
      <c r="AG28" s="438"/>
      <c r="AH28" s="458" t="s">
        <v>121</v>
      </c>
      <c r="AI28" s="459"/>
      <c r="AJ28" s="459"/>
      <c r="AK28" s="459"/>
      <c r="AL28" s="501"/>
      <c r="AM28" s="458" t="s">
        <v>121</v>
      </c>
      <c r="AN28" s="459"/>
      <c r="AO28" s="459"/>
      <c r="AP28" s="459"/>
      <c r="AQ28" s="459"/>
      <c r="AR28" s="501"/>
      <c r="AS28" s="458" t="s">
        <v>121</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889000</v>
      </c>
      <c r="BO28" s="371"/>
      <c r="BP28" s="371"/>
      <c r="BQ28" s="371"/>
      <c r="BR28" s="371"/>
      <c r="BS28" s="371"/>
      <c r="BT28" s="371"/>
      <c r="BU28" s="372"/>
      <c r="BV28" s="370">
        <v>887000</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176</v>
      </c>
      <c r="F29" s="437"/>
      <c r="G29" s="437"/>
      <c r="H29" s="437"/>
      <c r="I29" s="437"/>
      <c r="J29" s="437"/>
      <c r="K29" s="438"/>
      <c r="L29" s="458">
        <v>11</v>
      </c>
      <c r="M29" s="459"/>
      <c r="N29" s="459"/>
      <c r="O29" s="459"/>
      <c r="P29" s="501"/>
      <c r="Q29" s="458">
        <v>2290</v>
      </c>
      <c r="R29" s="459"/>
      <c r="S29" s="459"/>
      <c r="T29" s="459"/>
      <c r="U29" s="459"/>
      <c r="V29" s="501"/>
      <c r="W29" s="556"/>
      <c r="X29" s="557"/>
      <c r="Y29" s="558"/>
      <c r="Z29" s="457" t="s">
        <v>177</v>
      </c>
      <c r="AA29" s="437"/>
      <c r="AB29" s="437"/>
      <c r="AC29" s="437"/>
      <c r="AD29" s="437"/>
      <c r="AE29" s="437"/>
      <c r="AF29" s="437"/>
      <c r="AG29" s="438"/>
      <c r="AH29" s="458">
        <v>84</v>
      </c>
      <c r="AI29" s="459"/>
      <c r="AJ29" s="459"/>
      <c r="AK29" s="459"/>
      <c r="AL29" s="501"/>
      <c r="AM29" s="458">
        <v>239484</v>
      </c>
      <c r="AN29" s="459"/>
      <c r="AO29" s="459"/>
      <c r="AP29" s="459"/>
      <c r="AQ29" s="459"/>
      <c r="AR29" s="501"/>
      <c r="AS29" s="458">
        <v>2851</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107330</v>
      </c>
      <c r="BO29" s="408"/>
      <c r="BP29" s="408"/>
      <c r="BQ29" s="408"/>
      <c r="BR29" s="408"/>
      <c r="BS29" s="408"/>
      <c r="BT29" s="408"/>
      <c r="BU29" s="409"/>
      <c r="BV29" s="407">
        <v>128326</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7">
        <v>96</v>
      </c>
      <c r="AI30" s="538"/>
      <c r="AJ30" s="538"/>
      <c r="AK30" s="538"/>
      <c r="AL30" s="538"/>
      <c r="AM30" s="538"/>
      <c r="AN30" s="538"/>
      <c r="AO30" s="538"/>
      <c r="AP30" s="538"/>
      <c r="AQ30" s="538"/>
      <c r="AR30" s="538"/>
      <c r="AS30" s="538"/>
      <c r="AT30" s="538"/>
      <c r="AU30" s="538"/>
      <c r="AV30" s="538"/>
      <c r="AW30" s="538"/>
      <c r="AX30" s="540"/>
      <c r="AY30" s="567"/>
      <c r="AZ30" s="568"/>
      <c r="BA30" s="568"/>
      <c r="BB30" s="569"/>
      <c r="BC30" s="526" t="s">
        <v>48</v>
      </c>
      <c r="BD30" s="527"/>
      <c r="BE30" s="527"/>
      <c r="BF30" s="527"/>
      <c r="BG30" s="527"/>
      <c r="BH30" s="527"/>
      <c r="BI30" s="527"/>
      <c r="BJ30" s="527"/>
      <c r="BK30" s="527"/>
      <c r="BL30" s="527"/>
      <c r="BM30" s="528"/>
      <c r="BN30" s="529">
        <v>166536</v>
      </c>
      <c r="BO30" s="530"/>
      <c r="BP30" s="530"/>
      <c r="BQ30" s="530"/>
      <c r="BR30" s="530"/>
      <c r="BS30" s="530"/>
      <c r="BT30" s="530"/>
      <c r="BU30" s="531"/>
      <c r="BV30" s="529">
        <v>161105</v>
      </c>
      <c r="BW30" s="530"/>
      <c r="BX30" s="530"/>
      <c r="BY30" s="530"/>
      <c r="BZ30" s="530"/>
      <c r="CA30" s="530"/>
      <c r="CB30" s="530"/>
      <c r="CC30" s="531"/>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色麻町国民健康保険事業特別会計</v>
      </c>
      <c r="X34" s="598"/>
      <c r="Y34" s="598"/>
      <c r="Z34" s="598"/>
      <c r="AA34" s="598"/>
      <c r="AB34" s="598"/>
      <c r="AC34" s="598"/>
      <c r="AD34" s="598"/>
      <c r="AE34" s="598"/>
      <c r="AF34" s="598"/>
      <c r="AG34" s="598"/>
      <c r="AH34" s="598"/>
      <c r="AI34" s="598"/>
      <c r="AJ34" s="598"/>
      <c r="AK34" s="598"/>
      <c r="AL34" s="169"/>
      <c r="AM34" s="597">
        <f>IF(AO34="","",MAX(C34:D43,U34:V43)+1)</f>
        <v>7</v>
      </c>
      <c r="AN34" s="597"/>
      <c r="AO34" s="598" t="str">
        <f>IF('各会計、関係団体の財政状況及び健全化判断比率'!B32="","",'各会計、関係団体の財政状況及び健全化判断比率'!B32)</f>
        <v>色麻町水道事業会計</v>
      </c>
      <c r="AP34" s="598"/>
      <c r="AQ34" s="598"/>
      <c r="AR34" s="598"/>
      <c r="AS34" s="598"/>
      <c r="AT34" s="598"/>
      <c r="AU34" s="598"/>
      <c r="AV34" s="598"/>
      <c r="AW34" s="598"/>
      <c r="AX34" s="598"/>
      <c r="AY34" s="598"/>
      <c r="AZ34" s="598"/>
      <c r="BA34" s="598"/>
      <c r="BB34" s="598"/>
      <c r="BC34" s="598"/>
      <c r="BD34" s="169"/>
      <c r="BE34" s="597">
        <f>IF(BG34="","",MAX(C34:D43,U34:V43,AM34:AN43)+1)</f>
        <v>9</v>
      </c>
      <c r="BF34" s="597"/>
      <c r="BG34" s="598" t="str">
        <f>IF('各会計、関係団体の財政状況及び健全化判断比率'!B34="","",'各会計、関係団体の財政状況及び健全化判断比率'!B34)</f>
        <v>色麻町工業団地整備事業特別会計</v>
      </c>
      <c r="BH34" s="598"/>
      <c r="BI34" s="598"/>
      <c r="BJ34" s="598"/>
      <c r="BK34" s="598"/>
      <c r="BL34" s="598"/>
      <c r="BM34" s="598"/>
      <c r="BN34" s="598"/>
      <c r="BO34" s="598"/>
      <c r="BP34" s="598"/>
      <c r="BQ34" s="598"/>
      <c r="BR34" s="598"/>
      <c r="BS34" s="598"/>
      <c r="BT34" s="598"/>
      <c r="BU34" s="598"/>
      <c r="BV34" s="169"/>
      <c r="BW34" s="597">
        <f>IF(BY34="","",MAX(C34:D43,U34:V43,AM34:AN43,BE34:BF43)+1)</f>
        <v>10</v>
      </c>
      <c r="BX34" s="597"/>
      <c r="BY34" s="598" t="str">
        <f>IF('各会計、関係団体の財政状況及び健全化判断比率'!B68="","",'各会計、関係団体の財政状況及び健全化判断比率'!B68)</f>
        <v>色麻町外一市一ヶ村花川ダム管理組合</v>
      </c>
      <c r="BZ34" s="598"/>
      <c r="CA34" s="598"/>
      <c r="CB34" s="598"/>
      <c r="CC34" s="598"/>
      <c r="CD34" s="598"/>
      <c r="CE34" s="598"/>
      <c r="CF34" s="598"/>
      <c r="CG34" s="598"/>
      <c r="CH34" s="598"/>
      <c r="CI34" s="598"/>
      <c r="CJ34" s="598"/>
      <c r="CK34" s="598"/>
      <c r="CL34" s="598"/>
      <c r="CM34" s="598"/>
      <c r="CN34" s="169"/>
      <c r="CO34" s="597">
        <f>IF(CQ34="","",MAX(C34:D43,U34:V43,AM34:AN43,BE34:BF43,BW34:BX43)+1)</f>
        <v>20</v>
      </c>
      <c r="CP34" s="597"/>
      <c r="CQ34" s="598" t="str">
        <f>IF('各会計、関係団体の財政状況及び健全化判断比率'!BS7="","",'各会計、関係団体の財政状況及び健全化判断比率'!BS7)</f>
        <v>色麻町産業開発公社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f>IF(E35="","",C34+1)</f>
        <v>2</v>
      </c>
      <c r="D35" s="597"/>
      <c r="E35" s="598" t="str">
        <f>IF('各会計、関係団体の財政状況及び健全化判断比率'!B8="","",'各会計、関係団体の財政状況及び健全化判断比率'!B8)</f>
        <v>色麻町奨学資金貸付基金特別会計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色麻町介護保険特別会計</v>
      </c>
      <c r="X35" s="598"/>
      <c r="Y35" s="598"/>
      <c r="Z35" s="598"/>
      <c r="AA35" s="598"/>
      <c r="AB35" s="598"/>
      <c r="AC35" s="598"/>
      <c r="AD35" s="598"/>
      <c r="AE35" s="598"/>
      <c r="AF35" s="598"/>
      <c r="AG35" s="598"/>
      <c r="AH35" s="598"/>
      <c r="AI35" s="598"/>
      <c r="AJ35" s="598"/>
      <c r="AK35" s="598"/>
      <c r="AL35" s="169"/>
      <c r="AM35" s="597">
        <f t="shared" ref="AM35:AM43" si="0">IF(AO35="","",AM34+1)</f>
        <v>8</v>
      </c>
      <c r="AN35" s="597"/>
      <c r="AO35" s="598" t="str">
        <f>IF('各会計、関係団体の財政状況及び健全化判断比率'!B33="","",'各会計、関係団体の財政状況及び健全化判断比率'!B33)</f>
        <v>色麻町下水道事業会計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11</v>
      </c>
      <c r="BX35" s="597"/>
      <c r="BY35" s="598" t="str">
        <f>IF('各会計、関係団体の財政状況及び健全化判断比率'!B69="","",'各会計、関係団体の財政状況及び健全化判断比率'!B69)</f>
        <v>宮城県市町村職員退職手当組合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色麻町後期高齢者医療特別会計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12</v>
      </c>
      <c r="BX36" s="597"/>
      <c r="BY36" s="598" t="str">
        <f>IF('各会計、関係団体の財政状況及び健全化判断比率'!B70="","",'各会計、関係団体の財政状況及び健全化判断比率'!B70)</f>
        <v>宮城県市町村非常勤消防団員補償報償組合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f t="shared" si="4"/>
        <v>6</v>
      </c>
      <c r="V37" s="597"/>
      <c r="W37" s="598" t="str">
        <f>IF('各会計、関係団体の財政状況及び健全化判断比率'!B31="","",'各会計、関係団体の財政状況及び健全化判断比率'!B31)</f>
        <v>色麻町介護サービス事業特別会計</v>
      </c>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13</v>
      </c>
      <c r="BX37" s="597"/>
      <c r="BY37" s="598" t="str">
        <f>IF('各会計、関係団体の財政状況及び健全化判断比率'!B71="","",'各会計、関係団体の財政状況及び健全化判断比率'!B71)</f>
        <v>大崎地域広域行政事務組合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14</v>
      </c>
      <c r="BX38" s="597"/>
      <c r="BY38" s="598" t="str">
        <f>IF('各会計、関係団体の財政状況及び健全化判断比率'!B72="","",'各会計、関係団体の財政状況及び健全化判断比率'!B72)</f>
        <v>宮城県市町村自治振興センター</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15</v>
      </c>
      <c r="BX39" s="597"/>
      <c r="BY39" s="598" t="str">
        <f>IF('各会計、関係団体の財政状況及び健全化判断比率'!B73="","",'各会計、関係団体の財政状況及び健全化判断比率'!B73)</f>
        <v>加美郡保健医療福祉行政事務組合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16</v>
      </c>
      <c r="BX40" s="597"/>
      <c r="BY40" s="598" t="str">
        <f>IF('各会計、関係団体の財政状況及び健全化判断比率'!B74="","",'各会計、関係団体の財政状況及び健全化判断比率'!B74)</f>
        <v>加美郡保健医療福祉行政事務組合：病院会計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17</v>
      </c>
      <c r="BX41" s="597"/>
      <c r="BY41" s="598" t="str">
        <f>IF('各会計、関係団体の財政状況及び健全化判断比率'!B75="","",'各会計、関係団体の財政状況及び健全化判断比率'!B75)</f>
        <v>加美郡保健医療福祉行政事務組合：介護事業会計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18</v>
      </c>
      <c r="BX42" s="597"/>
      <c r="BY42" s="598" t="str">
        <f>IF('各会計、関係団体の財政状況及び健全化判断比率'!B76="","",'各会計、関係団体の財政状況及び健全化判断比率'!B76)</f>
        <v>宮城県後期高齢者医療広域連合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f t="shared" si="2"/>
        <v>19</v>
      </c>
      <c r="BX43" s="597"/>
      <c r="BY43" s="598" t="str">
        <f>IF('各会計、関係団体の財政状況及び健全化判断比率'!B77="","",'各会計、関係団体の財政状況及び健全化判断比率'!B77)</f>
        <v>宮城県後期高齢者医療事業会計</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RoGprJbs7BTeL12ZJzu68XMFLeDYlsuFDxaj1et612Poy0F7zwirlUO/j48p8orJLYe9iCBVu8wzwyd9iZXwBA==" saltValue="6tFgrgqFyB4qszuaWSetx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tabColor theme="7" tint="0.79998168889431442"/>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51" t="s">
        <v>537</v>
      </c>
      <c r="D34" s="1151"/>
      <c r="E34" s="1152"/>
      <c r="F34" s="32">
        <v>5.09</v>
      </c>
      <c r="G34" s="33">
        <v>5.58</v>
      </c>
      <c r="H34" s="33">
        <v>5.2</v>
      </c>
      <c r="I34" s="33">
        <v>6.04</v>
      </c>
      <c r="J34" s="34">
        <v>7.09</v>
      </c>
      <c r="K34" s="22"/>
      <c r="L34" s="22"/>
      <c r="M34" s="22"/>
      <c r="N34" s="22"/>
      <c r="O34" s="22"/>
      <c r="P34" s="22"/>
    </row>
    <row r="35" spans="1:16" ht="39" customHeight="1" x14ac:dyDescent="0.15">
      <c r="A35" s="22"/>
      <c r="B35" s="35"/>
      <c r="C35" s="1145" t="s">
        <v>538</v>
      </c>
      <c r="D35" s="1146"/>
      <c r="E35" s="1147"/>
      <c r="F35" s="36">
        <v>3.38</v>
      </c>
      <c r="G35" s="37">
        <v>3.94</v>
      </c>
      <c r="H35" s="37">
        <v>3.6</v>
      </c>
      <c r="I35" s="37">
        <v>4.1100000000000003</v>
      </c>
      <c r="J35" s="38">
        <v>3.28</v>
      </c>
      <c r="K35" s="22"/>
      <c r="L35" s="22"/>
      <c r="M35" s="22"/>
      <c r="N35" s="22"/>
      <c r="O35" s="22"/>
      <c r="P35" s="22"/>
    </row>
    <row r="36" spans="1:16" ht="39" customHeight="1" x14ac:dyDescent="0.15">
      <c r="A36" s="22"/>
      <c r="B36" s="35"/>
      <c r="C36" s="1145" t="s">
        <v>539</v>
      </c>
      <c r="D36" s="1146"/>
      <c r="E36" s="1147"/>
      <c r="F36" s="36">
        <v>2.2999999999999998</v>
      </c>
      <c r="G36" s="37">
        <v>1.98</v>
      </c>
      <c r="H36" s="37">
        <v>1.83</v>
      </c>
      <c r="I36" s="37">
        <v>2.09</v>
      </c>
      <c r="J36" s="38">
        <v>2.2000000000000002</v>
      </c>
      <c r="K36" s="22"/>
      <c r="L36" s="22"/>
      <c r="M36" s="22"/>
      <c r="N36" s="22"/>
      <c r="O36" s="22"/>
      <c r="P36" s="22"/>
    </row>
    <row r="37" spans="1:16" ht="39" customHeight="1" x14ac:dyDescent="0.15">
      <c r="A37" s="22"/>
      <c r="B37" s="35"/>
      <c r="C37" s="1145" t="s">
        <v>540</v>
      </c>
      <c r="D37" s="1146"/>
      <c r="E37" s="1147"/>
      <c r="F37" s="36" t="s">
        <v>489</v>
      </c>
      <c r="G37" s="37" t="s">
        <v>489</v>
      </c>
      <c r="H37" s="37" t="s">
        <v>489</v>
      </c>
      <c r="I37" s="37" t="s">
        <v>489</v>
      </c>
      <c r="J37" s="38">
        <v>1.64</v>
      </c>
      <c r="K37" s="22"/>
      <c r="L37" s="22"/>
      <c r="M37" s="22"/>
      <c r="N37" s="22"/>
      <c r="O37" s="22"/>
      <c r="P37" s="22"/>
    </row>
    <row r="38" spans="1:16" ht="39" customHeight="1" x14ac:dyDescent="0.15">
      <c r="A38" s="22"/>
      <c r="B38" s="35"/>
      <c r="C38" s="1145" t="s">
        <v>541</v>
      </c>
      <c r="D38" s="1146"/>
      <c r="E38" s="1147"/>
      <c r="F38" s="36">
        <v>0.7</v>
      </c>
      <c r="G38" s="37">
        <v>0.65</v>
      </c>
      <c r="H38" s="37">
        <v>0.66</v>
      </c>
      <c r="I38" s="37">
        <v>0.65</v>
      </c>
      <c r="J38" s="38">
        <v>1.08</v>
      </c>
      <c r="K38" s="22"/>
      <c r="L38" s="22"/>
      <c r="M38" s="22"/>
      <c r="N38" s="22"/>
      <c r="O38" s="22"/>
      <c r="P38" s="22"/>
    </row>
    <row r="39" spans="1:16" ht="39" customHeight="1" x14ac:dyDescent="0.15">
      <c r="A39" s="22"/>
      <c r="B39" s="35"/>
      <c r="C39" s="1145" t="s">
        <v>542</v>
      </c>
      <c r="D39" s="1146"/>
      <c r="E39" s="1147"/>
      <c r="F39" s="36">
        <v>0.02</v>
      </c>
      <c r="G39" s="37">
        <v>0.02</v>
      </c>
      <c r="H39" s="37">
        <v>0.02</v>
      </c>
      <c r="I39" s="37">
        <v>0.02</v>
      </c>
      <c r="J39" s="38">
        <v>0.05</v>
      </c>
      <c r="K39" s="22"/>
      <c r="L39" s="22"/>
      <c r="M39" s="22"/>
      <c r="N39" s="22"/>
      <c r="O39" s="22"/>
      <c r="P39" s="22"/>
    </row>
    <row r="40" spans="1:16" ht="39" customHeight="1" x14ac:dyDescent="0.15">
      <c r="A40" s="22"/>
      <c r="B40" s="35"/>
      <c r="C40" s="1145" t="s">
        <v>543</v>
      </c>
      <c r="D40" s="1146"/>
      <c r="E40" s="1147"/>
      <c r="F40" s="36">
        <v>0.03</v>
      </c>
      <c r="G40" s="37">
        <v>0.02</v>
      </c>
      <c r="H40" s="37">
        <v>0.03</v>
      </c>
      <c r="I40" s="37">
        <v>0.03</v>
      </c>
      <c r="J40" s="38">
        <v>0.03</v>
      </c>
      <c r="K40" s="22"/>
      <c r="L40" s="22"/>
      <c r="M40" s="22"/>
      <c r="N40" s="22"/>
      <c r="O40" s="22"/>
      <c r="P40" s="22"/>
    </row>
    <row r="41" spans="1:16" ht="39" customHeight="1" x14ac:dyDescent="0.15">
      <c r="A41" s="22"/>
      <c r="B41" s="35"/>
      <c r="C41" s="1145" t="s">
        <v>544</v>
      </c>
      <c r="D41" s="1146"/>
      <c r="E41" s="1147"/>
      <c r="F41" s="36">
        <v>0.01</v>
      </c>
      <c r="G41" s="37">
        <v>0</v>
      </c>
      <c r="H41" s="37">
        <v>0.01</v>
      </c>
      <c r="I41" s="37">
        <v>0</v>
      </c>
      <c r="J41" s="38">
        <v>0.01</v>
      </c>
      <c r="K41" s="22"/>
      <c r="L41" s="22"/>
      <c r="M41" s="22"/>
      <c r="N41" s="22"/>
      <c r="O41" s="22"/>
      <c r="P41" s="22"/>
    </row>
    <row r="42" spans="1:16" ht="39" customHeight="1" x14ac:dyDescent="0.15">
      <c r="A42" s="22"/>
      <c r="B42" s="39"/>
      <c r="C42" s="1145" t="s">
        <v>545</v>
      </c>
      <c r="D42" s="1146"/>
      <c r="E42" s="1147"/>
      <c r="F42" s="36" t="s">
        <v>489</v>
      </c>
      <c r="G42" s="37" t="s">
        <v>489</v>
      </c>
      <c r="H42" s="37" t="s">
        <v>489</v>
      </c>
      <c r="I42" s="37" t="s">
        <v>489</v>
      </c>
      <c r="J42" s="38" t="s">
        <v>489</v>
      </c>
      <c r="K42" s="22"/>
      <c r="L42" s="22"/>
      <c r="M42" s="22"/>
      <c r="N42" s="22"/>
      <c r="O42" s="22"/>
      <c r="P42" s="22"/>
    </row>
    <row r="43" spans="1:16" ht="39" customHeight="1" thickBot="1" x14ac:dyDescent="0.2">
      <c r="A43" s="22"/>
      <c r="B43" s="40"/>
      <c r="C43" s="1148" t="s">
        <v>546</v>
      </c>
      <c r="D43" s="1149"/>
      <c r="E43" s="1150"/>
      <c r="F43" s="41">
        <v>1.4</v>
      </c>
      <c r="G43" s="42">
        <v>1.27</v>
      </c>
      <c r="H43" s="42">
        <v>1.35</v>
      </c>
      <c r="I43" s="42">
        <v>1.04</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g47zsfy6nU4ueyOFDuSQpS5pSX8sCziE16vHt1XVpZh4Oil2tNLNeZ0408TOWHu5JRqlOeX/iIUuwmvwps1IIA==" saltValue="2lRtPCn6ZWdIuUSNwpaGf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tabColor theme="7" tint="0.79998168889431442"/>
    <pageSetUpPr fitToPage="1"/>
  </sheetPr>
  <dimension ref="A1:U76"/>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331</v>
      </c>
      <c r="L45" s="60">
        <v>334</v>
      </c>
      <c r="M45" s="60">
        <v>339</v>
      </c>
      <c r="N45" s="60">
        <v>319</v>
      </c>
      <c r="O45" s="61">
        <v>314</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489</v>
      </c>
      <c r="L46" s="64" t="s">
        <v>489</v>
      </c>
      <c r="M46" s="64" t="s">
        <v>489</v>
      </c>
      <c r="N46" s="64" t="s">
        <v>489</v>
      </c>
      <c r="O46" s="65" t="s">
        <v>489</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489</v>
      </c>
      <c r="L47" s="64" t="s">
        <v>489</v>
      </c>
      <c r="M47" s="64" t="s">
        <v>489</v>
      </c>
      <c r="N47" s="64" t="s">
        <v>489</v>
      </c>
      <c r="O47" s="65" t="s">
        <v>489</v>
      </c>
      <c r="P47" s="48"/>
      <c r="Q47" s="48"/>
      <c r="R47" s="48"/>
      <c r="S47" s="48"/>
      <c r="T47" s="48"/>
      <c r="U47" s="48"/>
    </row>
    <row r="48" spans="1:21" ht="30.75" customHeight="1" x14ac:dyDescent="0.15">
      <c r="A48" s="48"/>
      <c r="B48" s="1155"/>
      <c r="C48" s="1156"/>
      <c r="D48" s="62"/>
      <c r="E48" s="1161" t="s">
        <v>13</v>
      </c>
      <c r="F48" s="1161"/>
      <c r="G48" s="1161"/>
      <c r="H48" s="1161"/>
      <c r="I48" s="1161"/>
      <c r="J48" s="1162"/>
      <c r="K48" s="63">
        <v>205</v>
      </c>
      <c r="L48" s="64">
        <v>210</v>
      </c>
      <c r="M48" s="64">
        <v>201</v>
      </c>
      <c r="N48" s="64">
        <v>202</v>
      </c>
      <c r="O48" s="65">
        <v>195</v>
      </c>
      <c r="P48" s="48"/>
      <c r="Q48" s="48"/>
      <c r="R48" s="48"/>
      <c r="S48" s="48"/>
      <c r="T48" s="48"/>
      <c r="U48" s="48"/>
    </row>
    <row r="49" spans="1:21" ht="30.75" customHeight="1" x14ac:dyDescent="0.15">
      <c r="A49" s="48"/>
      <c r="B49" s="1155"/>
      <c r="C49" s="1156"/>
      <c r="D49" s="62"/>
      <c r="E49" s="1161" t="s">
        <v>14</v>
      </c>
      <c r="F49" s="1161"/>
      <c r="G49" s="1161"/>
      <c r="H49" s="1161"/>
      <c r="I49" s="1161"/>
      <c r="J49" s="1162"/>
      <c r="K49" s="63">
        <v>162</v>
      </c>
      <c r="L49" s="64">
        <v>156</v>
      </c>
      <c r="M49" s="64">
        <v>162</v>
      </c>
      <c r="N49" s="64">
        <v>164</v>
      </c>
      <c r="O49" s="65">
        <v>168</v>
      </c>
      <c r="P49" s="48"/>
      <c r="Q49" s="48"/>
      <c r="R49" s="48"/>
      <c r="S49" s="48"/>
      <c r="T49" s="48"/>
      <c r="U49" s="48"/>
    </row>
    <row r="50" spans="1:21" ht="30.75" customHeight="1" x14ac:dyDescent="0.15">
      <c r="A50" s="48"/>
      <c r="B50" s="1155"/>
      <c r="C50" s="1156"/>
      <c r="D50" s="62"/>
      <c r="E50" s="1161" t="s">
        <v>15</v>
      </c>
      <c r="F50" s="1161"/>
      <c r="G50" s="1161"/>
      <c r="H50" s="1161"/>
      <c r="I50" s="1161"/>
      <c r="J50" s="1162"/>
      <c r="K50" s="63">
        <v>0</v>
      </c>
      <c r="L50" s="64">
        <v>0</v>
      </c>
      <c r="M50" s="64">
        <v>0</v>
      </c>
      <c r="N50" s="64">
        <v>0</v>
      </c>
      <c r="O50" s="65">
        <v>0</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489</v>
      </c>
      <c r="L51" s="64" t="s">
        <v>489</v>
      </c>
      <c r="M51" s="64" t="s">
        <v>489</v>
      </c>
      <c r="N51" s="64" t="s">
        <v>489</v>
      </c>
      <c r="O51" s="65" t="s">
        <v>489</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421</v>
      </c>
      <c r="L52" s="64">
        <v>414</v>
      </c>
      <c r="M52" s="64">
        <v>416</v>
      </c>
      <c r="N52" s="64">
        <v>375</v>
      </c>
      <c r="O52" s="65">
        <v>364</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277</v>
      </c>
      <c r="L53" s="69">
        <v>286</v>
      </c>
      <c r="M53" s="69">
        <v>286</v>
      </c>
      <c r="N53" s="69">
        <v>310</v>
      </c>
      <c r="O53" s="70">
        <v>313</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547</v>
      </c>
      <c r="L57" s="81" t="s">
        <v>548</v>
      </c>
      <c r="M57" s="81" t="s">
        <v>549</v>
      </c>
      <c r="N57" s="81" t="s">
        <v>550</v>
      </c>
      <c r="O57" s="82" t="s">
        <v>551</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row r="65" s="49" customFormat="1" ht="12.6" hidden="1" customHeight="1" x14ac:dyDescent="0.15"/>
    <row r="66" s="49" customFormat="1" ht="12.6" hidden="1" customHeight="1" x14ac:dyDescent="0.15"/>
    <row r="67" s="49" customFormat="1" ht="12.6" hidden="1" customHeight="1" x14ac:dyDescent="0.15"/>
    <row r="68" s="49" customFormat="1" ht="12.6" hidden="1" customHeight="1" x14ac:dyDescent="0.15"/>
    <row r="69" s="49" customFormat="1" ht="12.6" hidden="1" customHeight="1" x14ac:dyDescent="0.15"/>
    <row r="70" s="49" customFormat="1" ht="12.6" hidden="1" customHeight="1" x14ac:dyDescent="0.15"/>
    <row r="71" s="49" customFormat="1" ht="12.6" hidden="1" customHeight="1" x14ac:dyDescent="0.15"/>
    <row r="72" s="49" customFormat="1" ht="12.6" hidden="1" customHeight="1" x14ac:dyDescent="0.15"/>
    <row r="73" s="49" customFormat="1" ht="12.6" hidden="1" customHeight="1" x14ac:dyDescent="0.15"/>
    <row r="74" s="49" customFormat="1" ht="12.6" hidden="1" customHeight="1" x14ac:dyDescent="0.15"/>
    <row r="75" s="49" customFormat="1" ht="12.6" hidden="1" customHeight="1" x14ac:dyDescent="0.15"/>
    <row r="76" s="49" customFormat="1" ht="12.6" hidden="1" customHeight="1" x14ac:dyDescent="0.15"/>
  </sheetData>
  <sheetProtection algorithmName="SHA-512" hashValue="z0gxVdBfG7TzehdvZddkOIRBfJpnqwsydaQdKlcoMABy1pya8d1snMHrDghZ4ljTUz8N8q1JQJoOh4vI2LVEvw==" saltValue="efMyApNG5ljrM6SYRrX5S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tabColor theme="7" tint="0.79998168889431442"/>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528</v>
      </c>
      <c r="J40" s="103" t="s">
        <v>529</v>
      </c>
      <c r="K40" s="103" t="s">
        <v>530</v>
      </c>
      <c r="L40" s="103" t="s">
        <v>531</v>
      </c>
      <c r="M40" s="104" t="s">
        <v>532</v>
      </c>
    </row>
    <row r="41" spans="2:13" ht="27.75" customHeight="1" x14ac:dyDescent="0.15">
      <c r="B41" s="1184" t="s">
        <v>30</v>
      </c>
      <c r="C41" s="1185"/>
      <c r="D41" s="105"/>
      <c r="E41" s="1190" t="s">
        <v>31</v>
      </c>
      <c r="F41" s="1190"/>
      <c r="G41" s="1190"/>
      <c r="H41" s="1191"/>
      <c r="I41" s="343">
        <v>3680</v>
      </c>
      <c r="J41" s="344">
        <v>3530</v>
      </c>
      <c r="K41" s="344">
        <v>3330</v>
      </c>
      <c r="L41" s="344">
        <v>3203</v>
      </c>
      <c r="M41" s="345">
        <v>3144</v>
      </c>
    </row>
    <row r="42" spans="2:13" ht="27.75" customHeight="1" x14ac:dyDescent="0.15">
      <c r="B42" s="1186"/>
      <c r="C42" s="1187"/>
      <c r="D42" s="106"/>
      <c r="E42" s="1192" t="s">
        <v>32</v>
      </c>
      <c r="F42" s="1192"/>
      <c r="G42" s="1192"/>
      <c r="H42" s="1193"/>
      <c r="I42" s="346" t="s">
        <v>489</v>
      </c>
      <c r="J42" s="347" t="s">
        <v>489</v>
      </c>
      <c r="K42" s="347" t="s">
        <v>489</v>
      </c>
      <c r="L42" s="347" t="s">
        <v>489</v>
      </c>
      <c r="M42" s="348" t="s">
        <v>489</v>
      </c>
    </row>
    <row r="43" spans="2:13" ht="27.75" customHeight="1" x14ac:dyDescent="0.15">
      <c r="B43" s="1186"/>
      <c r="C43" s="1187"/>
      <c r="D43" s="106"/>
      <c r="E43" s="1192" t="s">
        <v>33</v>
      </c>
      <c r="F43" s="1192"/>
      <c r="G43" s="1192"/>
      <c r="H43" s="1193"/>
      <c r="I43" s="346">
        <v>2226</v>
      </c>
      <c r="J43" s="347">
        <v>2026</v>
      </c>
      <c r="K43" s="347">
        <v>1868</v>
      </c>
      <c r="L43" s="347">
        <v>1736</v>
      </c>
      <c r="M43" s="348">
        <v>1672</v>
      </c>
    </row>
    <row r="44" spans="2:13" ht="27.75" customHeight="1" x14ac:dyDescent="0.15">
      <c r="B44" s="1186"/>
      <c r="C44" s="1187"/>
      <c r="D44" s="106"/>
      <c r="E44" s="1192" t="s">
        <v>34</v>
      </c>
      <c r="F44" s="1192"/>
      <c r="G44" s="1192"/>
      <c r="H44" s="1193"/>
      <c r="I44" s="346">
        <v>1202</v>
      </c>
      <c r="J44" s="347">
        <v>1070</v>
      </c>
      <c r="K44" s="347">
        <v>938</v>
      </c>
      <c r="L44" s="347">
        <v>873</v>
      </c>
      <c r="M44" s="348">
        <v>726</v>
      </c>
    </row>
    <row r="45" spans="2:13" ht="27.75" customHeight="1" x14ac:dyDescent="0.15">
      <c r="B45" s="1186"/>
      <c r="C45" s="1187"/>
      <c r="D45" s="106"/>
      <c r="E45" s="1192" t="s">
        <v>35</v>
      </c>
      <c r="F45" s="1192"/>
      <c r="G45" s="1192"/>
      <c r="H45" s="1193"/>
      <c r="I45" s="346">
        <v>634</v>
      </c>
      <c r="J45" s="347">
        <v>622</v>
      </c>
      <c r="K45" s="347">
        <v>673</v>
      </c>
      <c r="L45" s="347">
        <v>617</v>
      </c>
      <c r="M45" s="348">
        <v>609</v>
      </c>
    </row>
    <row r="46" spans="2:13" ht="27.75" customHeight="1" x14ac:dyDescent="0.15">
      <c r="B46" s="1186"/>
      <c r="C46" s="1187"/>
      <c r="D46" s="107"/>
      <c r="E46" s="1192" t="s">
        <v>36</v>
      </c>
      <c r="F46" s="1192"/>
      <c r="G46" s="1192"/>
      <c r="H46" s="1193"/>
      <c r="I46" s="346" t="s">
        <v>489</v>
      </c>
      <c r="J46" s="347" t="s">
        <v>489</v>
      </c>
      <c r="K46" s="347" t="s">
        <v>489</v>
      </c>
      <c r="L46" s="347" t="s">
        <v>489</v>
      </c>
      <c r="M46" s="348" t="s">
        <v>489</v>
      </c>
    </row>
    <row r="47" spans="2:13" ht="27.75" customHeight="1" x14ac:dyDescent="0.15">
      <c r="B47" s="1186"/>
      <c r="C47" s="1187"/>
      <c r="D47" s="108"/>
      <c r="E47" s="1194" t="s">
        <v>37</v>
      </c>
      <c r="F47" s="1195"/>
      <c r="G47" s="1195"/>
      <c r="H47" s="1196"/>
      <c r="I47" s="346" t="s">
        <v>489</v>
      </c>
      <c r="J47" s="347" t="s">
        <v>489</v>
      </c>
      <c r="K47" s="347" t="s">
        <v>489</v>
      </c>
      <c r="L47" s="347" t="s">
        <v>489</v>
      </c>
      <c r="M47" s="348" t="s">
        <v>489</v>
      </c>
    </row>
    <row r="48" spans="2:13" ht="27.75" customHeight="1" x14ac:dyDescent="0.15">
      <c r="B48" s="1186"/>
      <c r="C48" s="1187"/>
      <c r="D48" s="106"/>
      <c r="E48" s="1192" t="s">
        <v>38</v>
      </c>
      <c r="F48" s="1192"/>
      <c r="G48" s="1192"/>
      <c r="H48" s="1193"/>
      <c r="I48" s="346" t="s">
        <v>489</v>
      </c>
      <c r="J48" s="347" t="s">
        <v>489</v>
      </c>
      <c r="K48" s="347" t="s">
        <v>489</v>
      </c>
      <c r="L48" s="347" t="s">
        <v>489</v>
      </c>
      <c r="M48" s="348" t="s">
        <v>489</v>
      </c>
    </row>
    <row r="49" spans="2:13" ht="27.75" customHeight="1" x14ac:dyDescent="0.15">
      <c r="B49" s="1188"/>
      <c r="C49" s="1189"/>
      <c r="D49" s="106"/>
      <c r="E49" s="1192" t="s">
        <v>39</v>
      </c>
      <c r="F49" s="1192"/>
      <c r="G49" s="1192"/>
      <c r="H49" s="1193"/>
      <c r="I49" s="346" t="s">
        <v>489</v>
      </c>
      <c r="J49" s="347" t="s">
        <v>489</v>
      </c>
      <c r="K49" s="347" t="s">
        <v>489</v>
      </c>
      <c r="L49" s="347" t="s">
        <v>489</v>
      </c>
      <c r="M49" s="348" t="s">
        <v>489</v>
      </c>
    </row>
    <row r="50" spans="2:13" ht="27.75" customHeight="1" x14ac:dyDescent="0.15">
      <c r="B50" s="1197" t="s">
        <v>40</v>
      </c>
      <c r="C50" s="1198"/>
      <c r="D50" s="109"/>
      <c r="E50" s="1192" t="s">
        <v>41</v>
      </c>
      <c r="F50" s="1192"/>
      <c r="G50" s="1192"/>
      <c r="H50" s="1193"/>
      <c r="I50" s="346">
        <v>1249</v>
      </c>
      <c r="J50" s="347">
        <v>1409</v>
      </c>
      <c r="K50" s="347">
        <v>1441</v>
      </c>
      <c r="L50" s="347">
        <v>1430</v>
      </c>
      <c r="M50" s="348">
        <v>1390</v>
      </c>
    </row>
    <row r="51" spans="2:13" ht="27.75" customHeight="1" x14ac:dyDescent="0.15">
      <c r="B51" s="1186"/>
      <c r="C51" s="1187"/>
      <c r="D51" s="106"/>
      <c r="E51" s="1192" t="s">
        <v>42</v>
      </c>
      <c r="F51" s="1192"/>
      <c r="G51" s="1192"/>
      <c r="H51" s="1193"/>
      <c r="I51" s="346">
        <v>75</v>
      </c>
      <c r="J51" s="347">
        <v>76</v>
      </c>
      <c r="K51" s="347">
        <v>68</v>
      </c>
      <c r="L51" s="347">
        <v>62</v>
      </c>
      <c r="M51" s="348">
        <v>61</v>
      </c>
    </row>
    <row r="52" spans="2:13" ht="27.75" customHeight="1" x14ac:dyDescent="0.15">
      <c r="B52" s="1188"/>
      <c r="C52" s="1189"/>
      <c r="D52" s="106"/>
      <c r="E52" s="1192" t="s">
        <v>43</v>
      </c>
      <c r="F52" s="1192"/>
      <c r="G52" s="1192"/>
      <c r="H52" s="1193"/>
      <c r="I52" s="346">
        <v>3678</v>
      </c>
      <c r="J52" s="347">
        <v>3455</v>
      </c>
      <c r="K52" s="347">
        <v>3168</v>
      </c>
      <c r="L52" s="347">
        <v>2899</v>
      </c>
      <c r="M52" s="348">
        <v>2694</v>
      </c>
    </row>
    <row r="53" spans="2:13" ht="27.75" customHeight="1" thickBot="1" x14ac:dyDescent="0.2">
      <c r="B53" s="1199" t="s">
        <v>19</v>
      </c>
      <c r="C53" s="1200"/>
      <c r="D53" s="110"/>
      <c r="E53" s="1201" t="s">
        <v>44</v>
      </c>
      <c r="F53" s="1201"/>
      <c r="G53" s="1201"/>
      <c r="H53" s="1202"/>
      <c r="I53" s="349">
        <v>2739</v>
      </c>
      <c r="J53" s="350">
        <v>2308</v>
      </c>
      <c r="K53" s="350">
        <v>2133</v>
      </c>
      <c r="L53" s="350">
        <v>2036</v>
      </c>
      <c r="M53" s="351">
        <v>2006</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vu3ZmQOOWnP0OYL7X1rRAxo/XZIqVyFjzft1f51rYIInNqMzvzfXMkXNcWUT+IXwfat/MP9xBEYKrJ8mwOMNuw==" saltValue="bv3BR0xtj1hdT1i8KQRmW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7" tint="0.79998168889431442"/>
    <pageSetUpPr fitToPage="1"/>
  </sheetPr>
  <dimension ref="B1:W71"/>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15"/>
    <row r="2" s="1" customFormat="1" ht="16.5" customHeight="1" x14ac:dyDescent="0.15"/>
    <row r="3" s="1" customFormat="1" ht="16.5" customHeight="1" x14ac:dyDescent="0.15"/>
    <row r="4" s="1" customFormat="1" ht="16.5" customHeight="1" x14ac:dyDescent="0.15"/>
    <row r="5" s="1" customFormat="1" ht="16.5" customHeight="1" x14ac:dyDescent="0.15"/>
    <row r="6" s="1" customFormat="1" ht="16.5" customHeight="1" x14ac:dyDescent="0.15"/>
    <row r="7" s="1" customFormat="1" ht="16.5" customHeight="1" x14ac:dyDescent="0.15"/>
    <row r="8" s="1" customFormat="1" ht="16.5" customHeight="1" x14ac:dyDescent="0.15"/>
    <row r="9" s="1" customFormat="1" ht="16.5" customHeight="1" x14ac:dyDescent="0.15"/>
    <row r="10" s="1" customFormat="1"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530</v>
      </c>
      <c r="G54" s="119" t="s">
        <v>531</v>
      </c>
      <c r="H54" s="120" t="s">
        <v>532</v>
      </c>
    </row>
    <row r="55" spans="2:8" ht="52.5" customHeight="1" x14ac:dyDescent="0.15">
      <c r="B55" s="121"/>
      <c r="C55" s="1211" t="s">
        <v>46</v>
      </c>
      <c r="D55" s="1211"/>
      <c r="E55" s="1212"/>
      <c r="F55" s="352">
        <v>915</v>
      </c>
      <c r="G55" s="352">
        <v>887</v>
      </c>
      <c r="H55" s="353">
        <v>889</v>
      </c>
    </row>
    <row r="56" spans="2:8" ht="52.5" customHeight="1" x14ac:dyDescent="0.15">
      <c r="B56" s="122"/>
      <c r="C56" s="1213" t="s">
        <v>47</v>
      </c>
      <c r="D56" s="1213"/>
      <c r="E56" s="1214"/>
      <c r="F56" s="354">
        <v>115</v>
      </c>
      <c r="G56" s="354">
        <v>128</v>
      </c>
      <c r="H56" s="355">
        <v>107</v>
      </c>
    </row>
    <row r="57" spans="2:8" ht="53.25" customHeight="1" x14ac:dyDescent="0.15">
      <c r="B57" s="122"/>
      <c r="C57" s="1215" t="s">
        <v>48</v>
      </c>
      <c r="D57" s="1215"/>
      <c r="E57" s="1216"/>
      <c r="F57" s="356">
        <v>157</v>
      </c>
      <c r="G57" s="356">
        <v>161</v>
      </c>
      <c r="H57" s="357">
        <v>167</v>
      </c>
    </row>
    <row r="58" spans="2:8" ht="45.75" customHeight="1" x14ac:dyDescent="0.15">
      <c r="B58" s="123"/>
      <c r="C58" s="1203" t="s">
        <v>563</v>
      </c>
      <c r="D58" s="1204"/>
      <c r="E58" s="1205"/>
      <c r="F58" s="358">
        <v>72</v>
      </c>
      <c r="G58" s="358">
        <v>75</v>
      </c>
      <c r="H58" s="359">
        <v>76</v>
      </c>
    </row>
    <row r="59" spans="2:8" ht="45.75" customHeight="1" x14ac:dyDescent="0.15">
      <c r="B59" s="123"/>
      <c r="C59" s="1203" t="s">
        <v>564</v>
      </c>
      <c r="D59" s="1204"/>
      <c r="E59" s="1205"/>
      <c r="F59" s="358">
        <v>31</v>
      </c>
      <c r="G59" s="358">
        <v>32</v>
      </c>
      <c r="H59" s="359">
        <v>35</v>
      </c>
    </row>
    <row r="60" spans="2:8" ht="45.75" customHeight="1" x14ac:dyDescent="0.15">
      <c r="B60" s="123"/>
      <c r="C60" s="1203" t="s">
        <v>565</v>
      </c>
      <c r="D60" s="1204"/>
      <c r="E60" s="1205"/>
      <c r="F60" s="358">
        <v>24</v>
      </c>
      <c r="G60" s="358">
        <v>23</v>
      </c>
      <c r="H60" s="359">
        <v>22</v>
      </c>
    </row>
    <row r="61" spans="2:8" ht="45.75" customHeight="1" x14ac:dyDescent="0.15">
      <c r="B61" s="123"/>
      <c r="C61" s="1203" t="s">
        <v>566</v>
      </c>
      <c r="D61" s="1204"/>
      <c r="E61" s="1205"/>
      <c r="F61" s="358">
        <v>16</v>
      </c>
      <c r="G61" s="358">
        <v>15</v>
      </c>
      <c r="H61" s="359">
        <v>14</v>
      </c>
    </row>
    <row r="62" spans="2:8" ht="45.75" customHeight="1" thickBot="1" x14ac:dyDescent="0.2">
      <c r="B62" s="124"/>
      <c r="C62" s="1206" t="s">
        <v>567</v>
      </c>
      <c r="D62" s="1207"/>
      <c r="E62" s="1208"/>
      <c r="F62" s="360">
        <v>11</v>
      </c>
      <c r="G62" s="360">
        <v>11</v>
      </c>
      <c r="H62" s="361">
        <v>11</v>
      </c>
    </row>
    <row r="63" spans="2:8" ht="52.5" customHeight="1" thickBot="1" x14ac:dyDescent="0.2">
      <c r="B63" s="125"/>
      <c r="C63" s="1209" t="s">
        <v>49</v>
      </c>
      <c r="D63" s="1209"/>
      <c r="E63" s="1210"/>
      <c r="F63" s="362">
        <v>1187</v>
      </c>
      <c r="G63" s="362">
        <v>1176</v>
      </c>
      <c r="H63" s="363">
        <v>1163</v>
      </c>
    </row>
    <row r="64" spans="2:8" x14ac:dyDescent="0.15"/>
    <row r="65" s="1" customFormat="1" ht="13.5" hidden="1" customHeight="1" x14ac:dyDescent="0.15"/>
    <row r="66" s="1" customFormat="1" ht="13.5" hidden="1" customHeight="1" x14ac:dyDescent="0.15"/>
    <row r="67" s="1" customFormat="1" ht="13.5" hidden="1" customHeight="1" x14ac:dyDescent="0.15"/>
    <row r="68" s="1" customFormat="1" ht="13.5" hidden="1" customHeight="1" x14ac:dyDescent="0.15"/>
    <row r="69" s="1" customFormat="1" ht="13.5" hidden="1" customHeight="1" x14ac:dyDescent="0.15"/>
    <row r="70" s="1" customFormat="1" ht="13.5" hidden="1" customHeight="1" x14ac:dyDescent="0.15"/>
    <row r="71" s="1" customFormat="1" ht="13.5" hidden="1" customHeight="1" x14ac:dyDescent="0.15"/>
  </sheetData>
  <sheetProtection algorithmName="SHA-512" hashValue="90N0ywTlIq8DmFquf9qhh4UzOpzq53rSHR/PdL6cjnhwc+BIKZbE0q35vreMJ/pE2pz3hvFxN8CB6Qg45pPaoQ==" saltValue="DxwL6jbQAvkWCaDz/09C/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527</v>
      </c>
      <c r="G2" s="139"/>
      <c r="H2" s="140"/>
    </row>
    <row r="3" spans="1:8" x14ac:dyDescent="0.15">
      <c r="A3" s="136" t="s">
        <v>520</v>
      </c>
      <c r="B3" s="141"/>
      <c r="C3" s="142"/>
      <c r="D3" s="143">
        <v>33794</v>
      </c>
      <c r="E3" s="144"/>
      <c r="F3" s="145">
        <v>126525</v>
      </c>
      <c r="G3" s="146"/>
      <c r="H3" s="147"/>
    </row>
    <row r="4" spans="1:8" x14ac:dyDescent="0.15">
      <c r="A4" s="148"/>
      <c r="B4" s="149"/>
      <c r="C4" s="150"/>
      <c r="D4" s="151">
        <v>25446</v>
      </c>
      <c r="E4" s="152"/>
      <c r="F4" s="153">
        <v>67052</v>
      </c>
      <c r="G4" s="154"/>
      <c r="H4" s="155"/>
    </row>
    <row r="5" spans="1:8" x14ac:dyDescent="0.15">
      <c r="A5" s="136" t="s">
        <v>522</v>
      </c>
      <c r="B5" s="141"/>
      <c r="C5" s="142"/>
      <c r="D5" s="143">
        <v>54107</v>
      </c>
      <c r="E5" s="144"/>
      <c r="F5" s="145">
        <v>122054</v>
      </c>
      <c r="G5" s="146"/>
      <c r="H5" s="147"/>
    </row>
    <row r="6" spans="1:8" x14ac:dyDescent="0.15">
      <c r="A6" s="148"/>
      <c r="B6" s="149"/>
      <c r="C6" s="150"/>
      <c r="D6" s="151">
        <v>42871</v>
      </c>
      <c r="E6" s="152"/>
      <c r="F6" s="153">
        <v>68298</v>
      </c>
      <c r="G6" s="154"/>
      <c r="H6" s="155"/>
    </row>
    <row r="7" spans="1:8" x14ac:dyDescent="0.15">
      <c r="A7" s="136" t="s">
        <v>523</v>
      </c>
      <c r="B7" s="141"/>
      <c r="C7" s="142"/>
      <c r="D7" s="143">
        <v>57003</v>
      </c>
      <c r="E7" s="144"/>
      <c r="F7" s="145">
        <v>111644</v>
      </c>
      <c r="G7" s="146"/>
      <c r="H7" s="147"/>
    </row>
    <row r="8" spans="1:8" x14ac:dyDescent="0.15">
      <c r="A8" s="148"/>
      <c r="B8" s="149"/>
      <c r="C8" s="150"/>
      <c r="D8" s="151">
        <v>50519</v>
      </c>
      <c r="E8" s="152"/>
      <c r="F8" s="153">
        <v>66606</v>
      </c>
      <c r="G8" s="154"/>
      <c r="H8" s="155"/>
    </row>
    <row r="9" spans="1:8" x14ac:dyDescent="0.15">
      <c r="A9" s="136" t="s">
        <v>524</v>
      </c>
      <c r="B9" s="141"/>
      <c r="C9" s="142"/>
      <c r="D9" s="143">
        <v>117631</v>
      </c>
      <c r="E9" s="144"/>
      <c r="F9" s="145">
        <v>127917</v>
      </c>
      <c r="G9" s="146"/>
      <c r="H9" s="147"/>
    </row>
    <row r="10" spans="1:8" x14ac:dyDescent="0.15">
      <c r="A10" s="148"/>
      <c r="B10" s="149"/>
      <c r="C10" s="150"/>
      <c r="D10" s="151">
        <v>45839</v>
      </c>
      <c r="E10" s="152"/>
      <c r="F10" s="153">
        <v>69746</v>
      </c>
      <c r="G10" s="154"/>
      <c r="H10" s="155"/>
    </row>
    <row r="11" spans="1:8" x14ac:dyDescent="0.15">
      <c r="A11" s="136" t="s">
        <v>525</v>
      </c>
      <c r="B11" s="141"/>
      <c r="C11" s="142"/>
      <c r="D11" s="143">
        <v>89800</v>
      </c>
      <c r="E11" s="144"/>
      <c r="F11" s="145">
        <v>135931</v>
      </c>
      <c r="G11" s="146"/>
      <c r="H11" s="147"/>
    </row>
    <row r="12" spans="1:8" x14ac:dyDescent="0.15">
      <c r="A12" s="148"/>
      <c r="B12" s="149"/>
      <c r="C12" s="156"/>
      <c r="D12" s="151">
        <v>86213</v>
      </c>
      <c r="E12" s="152"/>
      <c r="F12" s="153">
        <v>75320</v>
      </c>
      <c r="G12" s="154"/>
      <c r="H12" s="155"/>
    </row>
    <row r="13" spans="1:8" x14ac:dyDescent="0.15">
      <c r="A13" s="136"/>
      <c r="B13" s="141"/>
      <c r="C13" s="157"/>
      <c r="D13" s="158">
        <v>70467</v>
      </c>
      <c r="E13" s="159"/>
      <c r="F13" s="160">
        <v>124814</v>
      </c>
      <c r="G13" s="161"/>
      <c r="H13" s="147"/>
    </row>
    <row r="14" spans="1:8" x14ac:dyDescent="0.15">
      <c r="A14" s="148"/>
      <c r="B14" s="149"/>
      <c r="C14" s="150"/>
      <c r="D14" s="151">
        <v>50178</v>
      </c>
      <c r="E14" s="152"/>
      <c r="F14" s="153">
        <v>69404</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3.4</v>
      </c>
      <c r="C19" s="162">
        <f>ROUND(VALUE(SUBSTITUTE(実質収支比率等に係る経年分析!G$48,"▲","-")),2)</f>
        <v>3.98</v>
      </c>
      <c r="D19" s="162">
        <f>ROUND(VALUE(SUBSTITUTE(実質収支比率等に係る経年分析!H$48,"▲","-")),2)</f>
        <v>3.62</v>
      </c>
      <c r="E19" s="162">
        <f>ROUND(VALUE(SUBSTITUTE(実質収支比率等に係る経年分析!I$48,"▲","-")),2)</f>
        <v>4.1399999999999997</v>
      </c>
      <c r="F19" s="162">
        <f>ROUND(VALUE(SUBSTITUTE(実質収支比率等に係る経年分析!J$48,"▲","-")),2)</f>
        <v>3.35</v>
      </c>
    </row>
    <row r="20" spans="1:11" x14ac:dyDescent="0.15">
      <c r="A20" s="162" t="s">
        <v>53</v>
      </c>
      <c r="B20" s="162">
        <f>ROUND(VALUE(SUBSTITUTE(実質収支比率等に係る経年分析!F$47,"▲","-")),2)</f>
        <v>22.39</v>
      </c>
      <c r="C20" s="162">
        <f>ROUND(VALUE(SUBSTITUTE(実質収支比率等に係る経年分析!G$47,"▲","-")),2)</f>
        <v>26.33</v>
      </c>
      <c r="D20" s="162">
        <f>ROUND(VALUE(SUBSTITUTE(実質収支比率等に係る経年分析!H$47,"▲","-")),2)</f>
        <v>28.57</v>
      </c>
      <c r="E20" s="162">
        <f>ROUND(VALUE(SUBSTITUTE(実質収支比率等に係る経年分析!I$47,"▲","-")),2)</f>
        <v>27.99</v>
      </c>
      <c r="F20" s="162">
        <f>ROUND(VALUE(SUBSTITUTE(実質収支比率等に係る経年分析!J$47,"▲","-")),2)</f>
        <v>28.56</v>
      </c>
    </row>
    <row r="21" spans="1:11" x14ac:dyDescent="0.15">
      <c r="A21" s="162" t="s">
        <v>54</v>
      </c>
      <c r="B21" s="162">
        <f>IF(ISNUMBER(VALUE(SUBSTITUTE(実質収支比率等に係る経年分析!F$49,"▲","-"))),ROUND(VALUE(SUBSTITUTE(実質収支比率等に係る経年分析!F$49,"▲","-")),2),NA())</f>
        <v>-3.95</v>
      </c>
      <c r="C21" s="162">
        <f>IF(ISNUMBER(VALUE(SUBSTITUTE(実質収支比率等に係る経年分析!G$49,"▲","-"))),ROUND(VALUE(SUBSTITUTE(実質収支比率等に係る経年分析!G$49,"▲","-")),2),NA())</f>
        <v>4.1500000000000004</v>
      </c>
      <c r="D21" s="162">
        <f>IF(ISNUMBER(VALUE(SUBSTITUTE(実質収支比率等に係る経年分析!H$49,"▲","-"))),ROUND(VALUE(SUBSTITUTE(実質収支比率等に係る経年分析!H$49,"▲","-")),2),NA())</f>
        <v>-1.76</v>
      </c>
      <c r="E21" s="162">
        <f>IF(ISNUMBER(VALUE(SUBSTITUTE(実質収支比率等に係る経年分析!I$49,"▲","-"))),ROUND(VALUE(SUBSTITUTE(実質収支比率等に係る経年分析!I$49,"▲","-")),2),NA())</f>
        <v>-2.2999999999999998</v>
      </c>
      <c r="F21" s="162">
        <f>IF(ISNUMBER(VALUE(SUBSTITUTE(実質収支比率等に係る経年分析!J$49,"▲","-"))),ROUND(VALUE(SUBSTITUTE(実質収支比率等に係る経年分析!J$49,"▲","-")),2),NA())</f>
        <v>-2.25</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1.4</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1.27</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1.35</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1.04</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色麻町介護サービス事業特別会計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0.01</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0.01</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0.01</v>
      </c>
    </row>
    <row r="30" spans="1:11" x14ac:dyDescent="0.15">
      <c r="A30" s="163" t="str">
        <f>IF(連結実質赤字比率に係る赤字・黒字の構成分析!C$40="",NA(),連結実質赤字比率に係る赤字・黒字の構成分析!C$40)</f>
        <v>色麻町後期高齢者医療特別会計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0.03</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0.02</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0.03</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0.03</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0.03</v>
      </c>
    </row>
    <row r="31" spans="1:11" x14ac:dyDescent="0.15">
      <c r="A31" s="163" t="str">
        <f>IF(連結実質赤字比率に係る赤字・黒字の構成分析!C$39="",NA(),連結実質赤字比率に係る赤字・黒字の構成分析!C$39)</f>
        <v>色麻町奨学資金貸付基金特別会計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0.02</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0.02</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0.02</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0.02</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0.05</v>
      </c>
    </row>
    <row r="32" spans="1:11" x14ac:dyDescent="0.15">
      <c r="A32" s="163" t="str">
        <f>IF(連結実質赤字比率に係る赤字・黒字の構成分析!C$38="",NA(),連結実質赤字比率に係る赤字・黒字の構成分析!C$38)</f>
        <v>色麻町介護保険特別会計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0.7</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0.65</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0.66</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0.65</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1.08</v>
      </c>
    </row>
    <row r="33" spans="1:16" x14ac:dyDescent="0.15">
      <c r="A33" s="163" t="str">
        <f>IF(連結実質赤字比率に係る赤字・黒字の構成分析!C$37="",NA(),連結実質赤字比率に係る赤字・黒字の構成分析!C$37)</f>
        <v>色麻町下水道事業会計</v>
      </c>
      <c r="B33" s="163" t="e">
        <f>IF(ROUND(VALUE(SUBSTITUTE(連結実質赤字比率に係る赤字・黒字の構成分析!F$37,"▲", "-")), 2) &lt; 0, ABS(ROUND(VALUE(SUBSTITUTE(連結実質赤字比率に係る赤字・黒字の構成分析!F$37,"▲", "-")), 2)), NA())</f>
        <v>#VALUE!</v>
      </c>
      <c r="C33" s="163" t="e">
        <f>IF(ROUND(VALUE(SUBSTITUTE(連結実質赤字比率に係る赤字・黒字の構成分析!F$37,"▲", "-")), 2) &gt;= 0, ABS(ROUND(VALUE(SUBSTITUTE(連結実質赤字比率に係る赤字・黒字の構成分析!F$37,"▲", "-")), 2)), NA())</f>
        <v>#VALUE!</v>
      </c>
      <c r="D33" s="163" t="e">
        <f>IF(ROUND(VALUE(SUBSTITUTE(連結実質赤字比率に係る赤字・黒字の構成分析!G$37,"▲", "-")), 2) &lt; 0, ABS(ROUND(VALUE(SUBSTITUTE(連結実質赤字比率に係る赤字・黒字の構成分析!G$37,"▲", "-")), 2)), NA())</f>
        <v>#VALUE!</v>
      </c>
      <c r="E33" s="163" t="e">
        <f>IF(ROUND(VALUE(SUBSTITUTE(連結実質赤字比率に係る赤字・黒字の構成分析!G$37,"▲", "-")), 2) &gt;= 0, ABS(ROUND(VALUE(SUBSTITUTE(連結実質赤字比率に係る赤字・黒字の構成分析!G$37,"▲", "-")), 2)), NA())</f>
        <v>#VALUE!</v>
      </c>
      <c r="F33" s="163" t="e">
        <f>IF(ROUND(VALUE(SUBSTITUTE(連結実質赤字比率に係る赤字・黒字の構成分析!H$37,"▲", "-")), 2) &lt; 0, ABS(ROUND(VALUE(SUBSTITUTE(連結実質赤字比率に係る赤字・黒字の構成分析!H$37,"▲", "-")), 2)), NA())</f>
        <v>#VALUE!</v>
      </c>
      <c r="G33" s="163" t="e">
        <f>IF(ROUND(VALUE(SUBSTITUTE(連結実質赤字比率に係る赤字・黒字の構成分析!H$37,"▲", "-")), 2) &gt;= 0, ABS(ROUND(VALUE(SUBSTITUTE(連結実質赤字比率に係る赤字・黒字の構成分析!H$37,"▲", "-")), 2)), NA())</f>
        <v>#VALUE!</v>
      </c>
      <c r="H33" s="163" t="e">
        <f>IF(ROUND(VALUE(SUBSTITUTE(連結実質赤字比率に係る赤字・黒字の構成分析!I$37,"▲", "-")), 2) &lt; 0, ABS(ROUND(VALUE(SUBSTITUTE(連結実質赤字比率に係る赤字・黒字の構成分析!I$37,"▲", "-")), 2)), NA())</f>
        <v>#VALUE!</v>
      </c>
      <c r="I33" s="163" t="e">
        <f>IF(ROUND(VALUE(SUBSTITUTE(連結実質赤字比率に係る赤字・黒字の構成分析!I$37,"▲", "-")), 2) &gt;= 0, ABS(ROUND(VALUE(SUBSTITUTE(連結実質赤字比率に係る赤字・黒字の構成分析!I$37,"▲", "-")), 2)), NA())</f>
        <v>#VALUE!</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1.64</v>
      </c>
    </row>
    <row r="34" spans="1:16" x14ac:dyDescent="0.15">
      <c r="A34" s="163" t="str">
        <f>IF(連結実質赤字比率に係る赤字・黒字の構成分析!C$36="",NA(),連結実質赤字比率に係る赤字・黒字の構成分析!C$36)</f>
        <v>色麻町国民健康保険事業特別会計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2.2999999999999998</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1.98</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1.83</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2.09</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2.2000000000000002</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3.38</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3.94</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3.6</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4.1100000000000003</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3.28</v>
      </c>
    </row>
    <row r="36" spans="1:16" x14ac:dyDescent="0.15">
      <c r="A36" s="163" t="str">
        <f>IF(連結実質赤字比率に係る赤字・黒字の構成分析!C$34="",NA(),連結実質赤字比率に係る赤字・黒字の構成分析!C$34)</f>
        <v>色麻町水道事業会計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5.09</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5.58</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5.2</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6.04</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7.09</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421</v>
      </c>
      <c r="E42" s="164"/>
      <c r="F42" s="164"/>
      <c r="G42" s="164">
        <f>'実質公債費比率（分子）の構造'!L$52</f>
        <v>414</v>
      </c>
      <c r="H42" s="164"/>
      <c r="I42" s="164"/>
      <c r="J42" s="164">
        <f>'実質公債費比率（分子）の構造'!M$52</f>
        <v>416</v>
      </c>
      <c r="K42" s="164"/>
      <c r="L42" s="164"/>
      <c r="M42" s="164">
        <f>'実質公債費比率（分子）の構造'!N$52</f>
        <v>375</v>
      </c>
      <c r="N42" s="164"/>
      <c r="O42" s="164"/>
      <c r="P42" s="164">
        <f>'実質公債費比率（分子）の構造'!O$52</f>
        <v>364</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0</v>
      </c>
      <c r="C44" s="164"/>
      <c r="D44" s="164"/>
      <c r="E44" s="164">
        <f>'実質公債費比率（分子）の構造'!L$50</f>
        <v>0</v>
      </c>
      <c r="F44" s="164"/>
      <c r="G44" s="164"/>
      <c r="H44" s="164">
        <f>'実質公債費比率（分子）の構造'!M$50</f>
        <v>0</v>
      </c>
      <c r="I44" s="164"/>
      <c r="J44" s="164"/>
      <c r="K44" s="164">
        <f>'実質公債費比率（分子）の構造'!N$50</f>
        <v>0</v>
      </c>
      <c r="L44" s="164"/>
      <c r="M44" s="164"/>
      <c r="N44" s="164">
        <f>'実質公債費比率（分子）の構造'!O$50</f>
        <v>0</v>
      </c>
      <c r="O44" s="164"/>
      <c r="P44" s="164"/>
    </row>
    <row r="45" spans="1:16" x14ac:dyDescent="0.15">
      <c r="A45" s="164" t="s">
        <v>63</v>
      </c>
      <c r="B45" s="164">
        <f>'実質公債費比率（分子）の構造'!K$49</f>
        <v>162</v>
      </c>
      <c r="C45" s="164"/>
      <c r="D45" s="164"/>
      <c r="E45" s="164">
        <f>'実質公債費比率（分子）の構造'!L$49</f>
        <v>156</v>
      </c>
      <c r="F45" s="164"/>
      <c r="G45" s="164"/>
      <c r="H45" s="164">
        <f>'実質公債費比率（分子）の構造'!M$49</f>
        <v>162</v>
      </c>
      <c r="I45" s="164"/>
      <c r="J45" s="164"/>
      <c r="K45" s="164">
        <f>'実質公債費比率（分子）の構造'!N$49</f>
        <v>164</v>
      </c>
      <c r="L45" s="164"/>
      <c r="M45" s="164"/>
      <c r="N45" s="164">
        <f>'実質公債費比率（分子）の構造'!O$49</f>
        <v>168</v>
      </c>
      <c r="O45" s="164"/>
      <c r="P45" s="164"/>
    </row>
    <row r="46" spans="1:16" x14ac:dyDescent="0.15">
      <c r="A46" s="164" t="s">
        <v>64</v>
      </c>
      <c r="B46" s="164">
        <f>'実質公債費比率（分子）の構造'!K$48</f>
        <v>205</v>
      </c>
      <c r="C46" s="164"/>
      <c r="D46" s="164"/>
      <c r="E46" s="164">
        <f>'実質公債費比率（分子）の構造'!L$48</f>
        <v>210</v>
      </c>
      <c r="F46" s="164"/>
      <c r="G46" s="164"/>
      <c r="H46" s="164">
        <f>'実質公債費比率（分子）の構造'!M$48</f>
        <v>201</v>
      </c>
      <c r="I46" s="164"/>
      <c r="J46" s="164"/>
      <c r="K46" s="164">
        <f>'実質公債費比率（分子）の構造'!N$48</f>
        <v>202</v>
      </c>
      <c r="L46" s="164"/>
      <c r="M46" s="164"/>
      <c r="N46" s="164">
        <f>'実質公債費比率（分子）の構造'!O$48</f>
        <v>195</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331</v>
      </c>
      <c r="C49" s="164"/>
      <c r="D49" s="164"/>
      <c r="E49" s="164">
        <f>'実質公債費比率（分子）の構造'!L$45</f>
        <v>334</v>
      </c>
      <c r="F49" s="164"/>
      <c r="G49" s="164"/>
      <c r="H49" s="164">
        <f>'実質公債費比率（分子）の構造'!M$45</f>
        <v>339</v>
      </c>
      <c r="I49" s="164"/>
      <c r="J49" s="164"/>
      <c r="K49" s="164">
        <f>'実質公債費比率（分子）の構造'!N$45</f>
        <v>319</v>
      </c>
      <c r="L49" s="164"/>
      <c r="M49" s="164"/>
      <c r="N49" s="164">
        <f>'実質公債費比率（分子）の構造'!O$45</f>
        <v>314</v>
      </c>
      <c r="O49" s="164"/>
      <c r="P49" s="164"/>
    </row>
    <row r="50" spans="1:16" x14ac:dyDescent="0.15">
      <c r="A50" s="164" t="s">
        <v>67</v>
      </c>
      <c r="B50" s="164" t="e">
        <f>NA()</f>
        <v>#N/A</v>
      </c>
      <c r="C50" s="164">
        <f>IF(ISNUMBER('実質公債費比率（分子）の構造'!K$53),'実質公債費比率（分子）の構造'!K$53,NA())</f>
        <v>277</v>
      </c>
      <c r="D50" s="164" t="e">
        <f>NA()</f>
        <v>#N/A</v>
      </c>
      <c r="E50" s="164" t="e">
        <f>NA()</f>
        <v>#N/A</v>
      </c>
      <c r="F50" s="164">
        <f>IF(ISNUMBER('実質公債費比率（分子）の構造'!L$53),'実質公債費比率（分子）の構造'!L$53,NA())</f>
        <v>286</v>
      </c>
      <c r="G50" s="164" t="e">
        <f>NA()</f>
        <v>#N/A</v>
      </c>
      <c r="H50" s="164" t="e">
        <f>NA()</f>
        <v>#N/A</v>
      </c>
      <c r="I50" s="164">
        <f>IF(ISNUMBER('実質公債費比率（分子）の構造'!M$53),'実質公債費比率（分子）の構造'!M$53,NA())</f>
        <v>286</v>
      </c>
      <c r="J50" s="164" t="e">
        <f>NA()</f>
        <v>#N/A</v>
      </c>
      <c r="K50" s="164" t="e">
        <f>NA()</f>
        <v>#N/A</v>
      </c>
      <c r="L50" s="164">
        <f>IF(ISNUMBER('実質公債費比率（分子）の構造'!N$53),'実質公債費比率（分子）の構造'!N$53,NA())</f>
        <v>310</v>
      </c>
      <c r="M50" s="164" t="e">
        <f>NA()</f>
        <v>#N/A</v>
      </c>
      <c r="N50" s="164" t="e">
        <f>NA()</f>
        <v>#N/A</v>
      </c>
      <c r="O50" s="164">
        <f>IF(ISNUMBER('実質公債費比率（分子）の構造'!O$53),'実質公債費比率（分子）の構造'!O$53,NA())</f>
        <v>313</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3678</v>
      </c>
      <c r="E56" s="163"/>
      <c r="F56" s="163"/>
      <c r="G56" s="163">
        <f>'将来負担比率（分子）の構造'!J$52</f>
        <v>3455</v>
      </c>
      <c r="H56" s="163"/>
      <c r="I56" s="163"/>
      <c r="J56" s="163">
        <f>'将来負担比率（分子）の構造'!K$52</f>
        <v>3168</v>
      </c>
      <c r="K56" s="163"/>
      <c r="L56" s="163"/>
      <c r="M56" s="163">
        <f>'将来負担比率（分子）の構造'!L$52</f>
        <v>2899</v>
      </c>
      <c r="N56" s="163"/>
      <c r="O56" s="163"/>
      <c r="P56" s="163">
        <f>'将来負担比率（分子）の構造'!M$52</f>
        <v>2694</v>
      </c>
    </row>
    <row r="57" spans="1:16" x14ac:dyDescent="0.15">
      <c r="A57" s="163" t="s">
        <v>42</v>
      </c>
      <c r="B57" s="163"/>
      <c r="C57" s="163"/>
      <c r="D57" s="163">
        <f>'将来負担比率（分子）の構造'!I$51</f>
        <v>75</v>
      </c>
      <c r="E57" s="163"/>
      <c r="F57" s="163"/>
      <c r="G57" s="163">
        <f>'将来負担比率（分子）の構造'!J$51</f>
        <v>76</v>
      </c>
      <c r="H57" s="163"/>
      <c r="I57" s="163"/>
      <c r="J57" s="163">
        <f>'将来負担比率（分子）の構造'!K$51</f>
        <v>68</v>
      </c>
      <c r="K57" s="163"/>
      <c r="L57" s="163"/>
      <c r="M57" s="163">
        <f>'将来負担比率（分子）の構造'!L$51</f>
        <v>62</v>
      </c>
      <c r="N57" s="163"/>
      <c r="O57" s="163"/>
      <c r="P57" s="163">
        <f>'将来負担比率（分子）の構造'!M$51</f>
        <v>61</v>
      </c>
    </row>
    <row r="58" spans="1:16" x14ac:dyDescent="0.15">
      <c r="A58" s="163" t="s">
        <v>41</v>
      </c>
      <c r="B58" s="163"/>
      <c r="C58" s="163"/>
      <c r="D58" s="163">
        <f>'将来負担比率（分子）の構造'!I$50</f>
        <v>1249</v>
      </c>
      <c r="E58" s="163"/>
      <c r="F58" s="163"/>
      <c r="G58" s="163">
        <f>'将来負担比率（分子）の構造'!J$50</f>
        <v>1409</v>
      </c>
      <c r="H58" s="163"/>
      <c r="I58" s="163"/>
      <c r="J58" s="163">
        <f>'将来負担比率（分子）の構造'!K$50</f>
        <v>1441</v>
      </c>
      <c r="K58" s="163"/>
      <c r="L58" s="163"/>
      <c r="M58" s="163">
        <f>'将来負担比率（分子）の構造'!L$50</f>
        <v>1430</v>
      </c>
      <c r="N58" s="163"/>
      <c r="O58" s="163"/>
      <c r="P58" s="163">
        <f>'将来負担比率（分子）の構造'!M$50</f>
        <v>1390</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634</v>
      </c>
      <c r="C62" s="163"/>
      <c r="D62" s="163"/>
      <c r="E62" s="163">
        <f>'将来負担比率（分子）の構造'!J$45</f>
        <v>622</v>
      </c>
      <c r="F62" s="163"/>
      <c r="G62" s="163"/>
      <c r="H62" s="163">
        <f>'将来負担比率（分子）の構造'!K$45</f>
        <v>673</v>
      </c>
      <c r="I62" s="163"/>
      <c r="J62" s="163"/>
      <c r="K62" s="163">
        <f>'将来負担比率（分子）の構造'!L$45</f>
        <v>617</v>
      </c>
      <c r="L62" s="163"/>
      <c r="M62" s="163"/>
      <c r="N62" s="163">
        <f>'将来負担比率（分子）の構造'!M$45</f>
        <v>609</v>
      </c>
      <c r="O62" s="163"/>
      <c r="P62" s="163"/>
    </row>
    <row r="63" spans="1:16" x14ac:dyDescent="0.15">
      <c r="A63" s="163" t="s">
        <v>34</v>
      </c>
      <c r="B63" s="163">
        <f>'将来負担比率（分子）の構造'!I$44</f>
        <v>1202</v>
      </c>
      <c r="C63" s="163"/>
      <c r="D63" s="163"/>
      <c r="E63" s="163">
        <f>'将来負担比率（分子）の構造'!J$44</f>
        <v>1070</v>
      </c>
      <c r="F63" s="163"/>
      <c r="G63" s="163"/>
      <c r="H63" s="163">
        <f>'将来負担比率（分子）の構造'!K$44</f>
        <v>938</v>
      </c>
      <c r="I63" s="163"/>
      <c r="J63" s="163"/>
      <c r="K63" s="163">
        <f>'将来負担比率（分子）の構造'!L$44</f>
        <v>873</v>
      </c>
      <c r="L63" s="163"/>
      <c r="M63" s="163"/>
      <c r="N63" s="163">
        <f>'将来負担比率（分子）の構造'!M$44</f>
        <v>726</v>
      </c>
      <c r="O63" s="163"/>
      <c r="P63" s="163"/>
    </row>
    <row r="64" spans="1:16" x14ac:dyDescent="0.15">
      <c r="A64" s="163" t="s">
        <v>33</v>
      </c>
      <c r="B64" s="163">
        <f>'将来負担比率（分子）の構造'!I$43</f>
        <v>2226</v>
      </c>
      <c r="C64" s="163"/>
      <c r="D64" s="163"/>
      <c r="E64" s="163">
        <f>'将来負担比率（分子）の構造'!J$43</f>
        <v>2026</v>
      </c>
      <c r="F64" s="163"/>
      <c r="G64" s="163"/>
      <c r="H64" s="163">
        <f>'将来負担比率（分子）の構造'!K$43</f>
        <v>1868</v>
      </c>
      <c r="I64" s="163"/>
      <c r="J64" s="163"/>
      <c r="K64" s="163">
        <f>'将来負担比率（分子）の構造'!L$43</f>
        <v>1736</v>
      </c>
      <c r="L64" s="163"/>
      <c r="M64" s="163"/>
      <c r="N64" s="163">
        <f>'将来負担比率（分子）の構造'!M$43</f>
        <v>1672</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3680</v>
      </c>
      <c r="C66" s="163"/>
      <c r="D66" s="163"/>
      <c r="E66" s="163">
        <f>'将来負担比率（分子）の構造'!J$41</f>
        <v>3530</v>
      </c>
      <c r="F66" s="163"/>
      <c r="G66" s="163"/>
      <c r="H66" s="163">
        <f>'将来負担比率（分子）の構造'!K$41</f>
        <v>3330</v>
      </c>
      <c r="I66" s="163"/>
      <c r="J66" s="163"/>
      <c r="K66" s="163">
        <f>'将来負担比率（分子）の構造'!L$41</f>
        <v>3203</v>
      </c>
      <c r="L66" s="163"/>
      <c r="M66" s="163"/>
      <c r="N66" s="163">
        <f>'将来負担比率（分子）の構造'!M$41</f>
        <v>3144</v>
      </c>
      <c r="O66" s="163"/>
      <c r="P66" s="163"/>
    </row>
    <row r="67" spans="1:16" x14ac:dyDescent="0.15">
      <c r="A67" s="163" t="s">
        <v>71</v>
      </c>
      <c r="B67" s="163" t="e">
        <f>NA()</f>
        <v>#N/A</v>
      </c>
      <c r="C67" s="163">
        <f>IF(ISNUMBER('将来負担比率（分子）の構造'!I$53), IF('将来負担比率（分子）の構造'!I$53 &lt; 0, 0, '将来負担比率（分子）の構造'!I$53), NA())</f>
        <v>2739</v>
      </c>
      <c r="D67" s="163" t="e">
        <f>NA()</f>
        <v>#N/A</v>
      </c>
      <c r="E67" s="163" t="e">
        <f>NA()</f>
        <v>#N/A</v>
      </c>
      <c r="F67" s="163">
        <f>IF(ISNUMBER('将来負担比率（分子）の構造'!J$53), IF('将来負担比率（分子）の構造'!J$53 &lt; 0, 0, '将来負担比率（分子）の構造'!J$53), NA())</f>
        <v>2308</v>
      </c>
      <c r="G67" s="163" t="e">
        <f>NA()</f>
        <v>#N/A</v>
      </c>
      <c r="H67" s="163" t="e">
        <f>NA()</f>
        <v>#N/A</v>
      </c>
      <c r="I67" s="163">
        <f>IF(ISNUMBER('将来負担比率（分子）の構造'!K$53), IF('将来負担比率（分子）の構造'!K$53 &lt; 0, 0, '将来負担比率（分子）の構造'!K$53), NA())</f>
        <v>2133</v>
      </c>
      <c r="J67" s="163" t="e">
        <f>NA()</f>
        <v>#N/A</v>
      </c>
      <c r="K67" s="163" t="e">
        <f>NA()</f>
        <v>#N/A</v>
      </c>
      <c r="L67" s="163">
        <f>IF(ISNUMBER('将来負担比率（分子）の構造'!L$53), IF('将来負担比率（分子）の構造'!L$53 &lt; 0, 0, '将来負担比率（分子）の構造'!L$53), NA())</f>
        <v>2036</v>
      </c>
      <c r="M67" s="163" t="e">
        <f>NA()</f>
        <v>#N/A</v>
      </c>
      <c r="N67" s="163" t="e">
        <f>NA()</f>
        <v>#N/A</v>
      </c>
      <c r="O67" s="163">
        <f>IF(ISNUMBER('将来負担比率（分子）の構造'!M$53), IF('将来負担比率（分子）の構造'!M$53 &lt; 0, 0, '将来負担比率（分子）の構造'!M$53), NA())</f>
        <v>2006</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915</v>
      </c>
      <c r="C72" s="167">
        <f>基金残高に係る経年分析!G55</f>
        <v>887</v>
      </c>
      <c r="D72" s="167">
        <f>基金残高に係る経年分析!H55</f>
        <v>889</v>
      </c>
    </row>
    <row r="73" spans="1:16" x14ac:dyDescent="0.15">
      <c r="A73" s="166" t="s">
        <v>74</v>
      </c>
      <c r="B73" s="167">
        <f>基金残高に係る経年分析!F56</f>
        <v>115</v>
      </c>
      <c r="C73" s="167">
        <f>基金残高に係る経年分析!G56</f>
        <v>128</v>
      </c>
      <c r="D73" s="167">
        <f>基金残高に係る経年分析!H56</f>
        <v>107</v>
      </c>
    </row>
    <row r="74" spans="1:16" x14ac:dyDescent="0.15">
      <c r="A74" s="166" t="s">
        <v>75</v>
      </c>
      <c r="B74" s="167">
        <f>基金残高に係る経年分析!F57</f>
        <v>157</v>
      </c>
      <c r="C74" s="167">
        <f>基金残高に係る経年分析!G57</f>
        <v>161</v>
      </c>
      <c r="D74" s="167">
        <f>基金残高に係る経年分析!H57</f>
        <v>167</v>
      </c>
    </row>
  </sheetData>
  <sheetProtection algorithmName="SHA-512" hashValue="EuCPUJHQMsIwl5ZqfNBXdETxc7DMoYY1BcttzdEfMUncr4l8/FQZvQyJqw8yWLnzN5IFIz5aqJQwtfdb7J3jRQ==" saltValue="NbHQaPFrV+6nGisAY+i0E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733869</v>
      </c>
      <c r="S5" s="613"/>
      <c r="T5" s="613"/>
      <c r="U5" s="613"/>
      <c r="V5" s="613"/>
      <c r="W5" s="613"/>
      <c r="X5" s="613"/>
      <c r="Y5" s="614"/>
      <c r="Z5" s="615">
        <v>13.8</v>
      </c>
      <c r="AA5" s="615"/>
      <c r="AB5" s="615"/>
      <c r="AC5" s="615"/>
      <c r="AD5" s="616">
        <v>733869</v>
      </c>
      <c r="AE5" s="616"/>
      <c r="AF5" s="616"/>
      <c r="AG5" s="616"/>
      <c r="AH5" s="616"/>
      <c r="AI5" s="616"/>
      <c r="AJ5" s="616"/>
      <c r="AK5" s="616"/>
      <c r="AL5" s="617">
        <v>22.7</v>
      </c>
      <c r="AM5" s="618"/>
      <c r="AN5" s="618"/>
      <c r="AO5" s="619"/>
      <c r="AP5" s="609" t="s">
        <v>216</v>
      </c>
      <c r="AQ5" s="610"/>
      <c r="AR5" s="610"/>
      <c r="AS5" s="610"/>
      <c r="AT5" s="610"/>
      <c r="AU5" s="610"/>
      <c r="AV5" s="610"/>
      <c r="AW5" s="610"/>
      <c r="AX5" s="610"/>
      <c r="AY5" s="610"/>
      <c r="AZ5" s="610"/>
      <c r="BA5" s="610"/>
      <c r="BB5" s="610"/>
      <c r="BC5" s="610"/>
      <c r="BD5" s="610"/>
      <c r="BE5" s="610"/>
      <c r="BF5" s="611"/>
      <c r="BG5" s="623">
        <v>720089</v>
      </c>
      <c r="BH5" s="624"/>
      <c r="BI5" s="624"/>
      <c r="BJ5" s="624"/>
      <c r="BK5" s="624"/>
      <c r="BL5" s="624"/>
      <c r="BM5" s="624"/>
      <c r="BN5" s="625"/>
      <c r="BO5" s="626">
        <v>98.1</v>
      </c>
      <c r="BP5" s="626"/>
      <c r="BQ5" s="626"/>
      <c r="BR5" s="626"/>
      <c r="BS5" s="627" t="s">
        <v>121</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94713</v>
      </c>
      <c r="S6" s="624"/>
      <c r="T6" s="624"/>
      <c r="U6" s="624"/>
      <c r="V6" s="624"/>
      <c r="W6" s="624"/>
      <c r="X6" s="624"/>
      <c r="Y6" s="625"/>
      <c r="Z6" s="626">
        <v>1.8</v>
      </c>
      <c r="AA6" s="626"/>
      <c r="AB6" s="626"/>
      <c r="AC6" s="626"/>
      <c r="AD6" s="627">
        <v>94713</v>
      </c>
      <c r="AE6" s="627"/>
      <c r="AF6" s="627"/>
      <c r="AG6" s="627"/>
      <c r="AH6" s="627"/>
      <c r="AI6" s="627"/>
      <c r="AJ6" s="627"/>
      <c r="AK6" s="627"/>
      <c r="AL6" s="628">
        <v>2.9</v>
      </c>
      <c r="AM6" s="629"/>
      <c r="AN6" s="629"/>
      <c r="AO6" s="630"/>
      <c r="AP6" s="620" t="s">
        <v>221</v>
      </c>
      <c r="AQ6" s="621"/>
      <c r="AR6" s="621"/>
      <c r="AS6" s="621"/>
      <c r="AT6" s="621"/>
      <c r="AU6" s="621"/>
      <c r="AV6" s="621"/>
      <c r="AW6" s="621"/>
      <c r="AX6" s="621"/>
      <c r="AY6" s="621"/>
      <c r="AZ6" s="621"/>
      <c r="BA6" s="621"/>
      <c r="BB6" s="621"/>
      <c r="BC6" s="621"/>
      <c r="BD6" s="621"/>
      <c r="BE6" s="621"/>
      <c r="BF6" s="622"/>
      <c r="BG6" s="623">
        <v>720089</v>
      </c>
      <c r="BH6" s="624"/>
      <c r="BI6" s="624"/>
      <c r="BJ6" s="624"/>
      <c r="BK6" s="624"/>
      <c r="BL6" s="624"/>
      <c r="BM6" s="624"/>
      <c r="BN6" s="625"/>
      <c r="BO6" s="626">
        <v>98.1</v>
      </c>
      <c r="BP6" s="626"/>
      <c r="BQ6" s="626"/>
      <c r="BR6" s="626"/>
      <c r="BS6" s="627" t="s">
        <v>121</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98936</v>
      </c>
      <c r="CS6" s="624"/>
      <c r="CT6" s="624"/>
      <c r="CU6" s="624"/>
      <c r="CV6" s="624"/>
      <c r="CW6" s="624"/>
      <c r="CX6" s="624"/>
      <c r="CY6" s="625"/>
      <c r="CZ6" s="617">
        <v>1.9</v>
      </c>
      <c r="DA6" s="618"/>
      <c r="DB6" s="618"/>
      <c r="DC6" s="634"/>
      <c r="DD6" s="632" t="s">
        <v>121</v>
      </c>
      <c r="DE6" s="624"/>
      <c r="DF6" s="624"/>
      <c r="DG6" s="624"/>
      <c r="DH6" s="624"/>
      <c r="DI6" s="624"/>
      <c r="DJ6" s="624"/>
      <c r="DK6" s="624"/>
      <c r="DL6" s="624"/>
      <c r="DM6" s="624"/>
      <c r="DN6" s="624"/>
      <c r="DO6" s="624"/>
      <c r="DP6" s="625"/>
      <c r="DQ6" s="632">
        <v>98936</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203</v>
      </c>
      <c r="S7" s="624"/>
      <c r="T7" s="624"/>
      <c r="U7" s="624"/>
      <c r="V7" s="624"/>
      <c r="W7" s="624"/>
      <c r="X7" s="624"/>
      <c r="Y7" s="625"/>
      <c r="Z7" s="626">
        <v>0</v>
      </c>
      <c r="AA7" s="626"/>
      <c r="AB7" s="626"/>
      <c r="AC7" s="626"/>
      <c r="AD7" s="627">
        <v>203</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247731</v>
      </c>
      <c r="BH7" s="624"/>
      <c r="BI7" s="624"/>
      <c r="BJ7" s="624"/>
      <c r="BK7" s="624"/>
      <c r="BL7" s="624"/>
      <c r="BM7" s="624"/>
      <c r="BN7" s="625"/>
      <c r="BO7" s="626">
        <v>33.799999999999997</v>
      </c>
      <c r="BP7" s="626"/>
      <c r="BQ7" s="626"/>
      <c r="BR7" s="626"/>
      <c r="BS7" s="627" t="s">
        <v>121</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948886</v>
      </c>
      <c r="CS7" s="624"/>
      <c r="CT7" s="624"/>
      <c r="CU7" s="624"/>
      <c r="CV7" s="624"/>
      <c r="CW7" s="624"/>
      <c r="CX7" s="624"/>
      <c r="CY7" s="625"/>
      <c r="CZ7" s="626">
        <v>18.3</v>
      </c>
      <c r="DA7" s="626"/>
      <c r="DB7" s="626"/>
      <c r="DC7" s="626"/>
      <c r="DD7" s="632">
        <v>59558</v>
      </c>
      <c r="DE7" s="624"/>
      <c r="DF7" s="624"/>
      <c r="DG7" s="624"/>
      <c r="DH7" s="624"/>
      <c r="DI7" s="624"/>
      <c r="DJ7" s="624"/>
      <c r="DK7" s="624"/>
      <c r="DL7" s="624"/>
      <c r="DM7" s="624"/>
      <c r="DN7" s="624"/>
      <c r="DO7" s="624"/>
      <c r="DP7" s="625"/>
      <c r="DQ7" s="632">
        <v>879074</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3467</v>
      </c>
      <c r="S8" s="624"/>
      <c r="T8" s="624"/>
      <c r="U8" s="624"/>
      <c r="V8" s="624"/>
      <c r="W8" s="624"/>
      <c r="X8" s="624"/>
      <c r="Y8" s="625"/>
      <c r="Z8" s="626">
        <v>0.1</v>
      </c>
      <c r="AA8" s="626"/>
      <c r="AB8" s="626"/>
      <c r="AC8" s="626"/>
      <c r="AD8" s="627">
        <v>3467</v>
      </c>
      <c r="AE8" s="627"/>
      <c r="AF8" s="627"/>
      <c r="AG8" s="627"/>
      <c r="AH8" s="627"/>
      <c r="AI8" s="627"/>
      <c r="AJ8" s="627"/>
      <c r="AK8" s="627"/>
      <c r="AL8" s="628">
        <v>0.1</v>
      </c>
      <c r="AM8" s="629"/>
      <c r="AN8" s="629"/>
      <c r="AO8" s="630"/>
      <c r="AP8" s="620" t="s">
        <v>227</v>
      </c>
      <c r="AQ8" s="621"/>
      <c r="AR8" s="621"/>
      <c r="AS8" s="621"/>
      <c r="AT8" s="621"/>
      <c r="AU8" s="621"/>
      <c r="AV8" s="621"/>
      <c r="AW8" s="621"/>
      <c r="AX8" s="621"/>
      <c r="AY8" s="621"/>
      <c r="AZ8" s="621"/>
      <c r="BA8" s="621"/>
      <c r="BB8" s="621"/>
      <c r="BC8" s="621"/>
      <c r="BD8" s="621"/>
      <c r="BE8" s="621"/>
      <c r="BF8" s="622"/>
      <c r="BG8" s="623">
        <v>9732</v>
      </c>
      <c r="BH8" s="624"/>
      <c r="BI8" s="624"/>
      <c r="BJ8" s="624"/>
      <c r="BK8" s="624"/>
      <c r="BL8" s="624"/>
      <c r="BM8" s="624"/>
      <c r="BN8" s="625"/>
      <c r="BO8" s="626">
        <v>1.3</v>
      </c>
      <c r="BP8" s="626"/>
      <c r="BQ8" s="626"/>
      <c r="BR8" s="626"/>
      <c r="BS8" s="627" t="s">
        <v>121</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1242729</v>
      </c>
      <c r="CS8" s="624"/>
      <c r="CT8" s="624"/>
      <c r="CU8" s="624"/>
      <c r="CV8" s="624"/>
      <c r="CW8" s="624"/>
      <c r="CX8" s="624"/>
      <c r="CY8" s="625"/>
      <c r="CZ8" s="626">
        <v>24</v>
      </c>
      <c r="DA8" s="626"/>
      <c r="DB8" s="626"/>
      <c r="DC8" s="626"/>
      <c r="DD8" s="632">
        <v>126095</v>
      </c>
      <c r="DE8" s="624"/>
      <c r="DF8" s="624"/>
      <c r="DG8" s="624"/>
      <c r="DH8" s="624"/>
      <c r="DI8" s="624"/>
      <c r="DJ8" s="624"/>
      <c r="DK8" s="624"/>
      <c r="DL8" s="624"/>
      <c r="DM8" s="624"/>
      <c r="DN8" s="624"/>
      <c r="DO8" s="624"/>
      <c r="DP8" s="625"/>
      <c r="DQ8" s="632">
        <v>588725</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4615</v>
      </c>
      <c r="S9" s="624"/>
      <c r="T9" s="624"/>
      <c r="U9" s="624"/>
      <c r="V9" s="624"/>
      <c r="W9" s="624"/>
      <c r="X9" s="624"/>
      <c r="Y9" s="625"/>
      <c r="Z9" s="626">
        <v>0.1</v>
      </c>
      <c r="AA9" s="626"/>
      <c r="AB9" s="626"/>
      <c r="AC9" s="626"/>
      <c r="AD9" s="627">
        <v>4615</v>
      </c>
      <c r="AE9" s="627"/>
      <c r="AF9" s="627"/>
      <c r="AG9" s="627"/>
      <c r="AH9" s="627"/>
      <c r="AI9" s="627"/>
      <c r="AJ9" s="627"/>
      <c r="AK9" s="627"/>
      <c r="AL9" s="628">
        <v>0.1</v>
      </c>
      <c r="AM9" s="629"/>
      <c r="AN9" s="629"/>
      <c r="AO9" s="630"/>
      <c r="AP9" s="620" t="s">
        <v>230</v>
      </c>
      <c r="AQ9" s="621"/>
      <c r="AR9" s="621"/>
      <c r="AS9" s="621"/>
      <c r="AT9" s="621"/>
      <c r="AU9" s="621"/>
      <c r="AV9" s="621"/>
      <c r="AW9" s="621"/>
      <c r="AX9" s="621"/>
      <c r="AY9" s="621"/>
      <c r="AZ9" s="621"/>
      <c r="BA9" s="621"/>
      <c r="BB9" s="621"/>
      <c r="BC9" s="621"/>
      <c r="BD9" s="621"/>
      <c r="BE9" s="621"/>
      <c r="BF9" s="622"/>
      <c r="BG9" s="623">
        <v>199064</v>
      </c>
      <c r="BH9" s="624"/>
      <c r="BI9" s="624"/>
      <c r="BJ9" s="624"/>
      <c r="BK9" s="624"/>
      <c r="BL9" s="624"/>
      <c r="BM9" s="624"/>
      <c r="BN9" s="625"/>
      <c r="BO9" s="626">
        <v>27.1</v>
      </c>
      <c r="BP9" s="626"/>
      <c r="BQ9" s="626"/>
      <c r="BR9" s="626"/>
      <c r="BS9" s="627" t="s">
        <v>121</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925696</v>
      </c>
      <c r="CS9" s="624"/>
      <c r="CT9" s="624"/>
      <c r="CU9" s="624"/>
      <c r="CV9" s="624"/>
      <c r="CW9" s="624"/>
      <c r="CX9" s="624"/>
      <c r="CY9" s="625"/>
      <c r="CZ9" s="626">
        <v>17.8</v>
      </c>
      <c r="DA9" s="626"/>
      <c r="DB9" s="626"/>
      <c r="DC9" s="626"/>
      <c r="DD9" s="632">
        <v>117035</v>
      </c>
      <c r="DE9" s="624"/>
      <c r="DF9" s="624"/>
      <c r="DG9" s="624"/>
      <c r="DH9" s="624"/>
      <c r="DI9" s="624"/>
      <c r="DJ9" s="624"/>
      <c r="DK9" s="624"/>
      <c r="DL9" s="624"/>
      <c r="DM9" s="624"/>
      <c r="DN9" s="624"/>
      <c r="DO9" s="624"/>
      <c r="DP9" s="625"/>
      <c r="DQ9" s="632">
        <v>741489</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121</v>
      </c>
      <c r="S10" s="624"/>
      <c r="T10" s="624"/>
      <c r="U10" s="624"/>
      <c r="V10" s="624"/>
      <c r="W10" s="624"/>
      <c r="X10" s="624"/>
      <c r="Y10" s="625"/>
      <c r="Z10" s="626" t="s">
        <v>121</v>
      </c>
      <c r="AA10" s="626"/>
      <c r="AB10" s="626"/>
      <c r="AC10" s="626"/>
      <c r="AD10" s="627" t="s">
        <v>121</v>
      </c>
      <c r="AE10" s="627"/>
      <c r="AF10" s="627"/>
      <c r="AG10" s="627"/>
      <c r="AH10" s="627"/>
      <c r="AI10" s="627"/>
      <c r="AJ10" s="627"/>
      <c r="AK10" s="627"/>
      <c r="AL10" s="628" t="s">
        <v>121</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16350</v>
      </c>
      <c r="BH10" s="624"/>
      <c r="BI10" s="624"/>
      <c r="BJ10" s="624"/>
      <c r="BK10" s="624"/>
      <c r="BL10" s="624"/>
      <c r="BM10" s="624"/>
      <c r="BN10" s="625"/>
      <c r="BO10" s="626">
        <v>2.2000000000000002</v>
      </c>
      <c r="BP10" s="626"/>
      <c r="BQ10" s="626"/>
      <c r="BR10" s="626"/>
      <c r="BS10" s="627" t="s">
        <v>121</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44</v>
      </c>
      <c r="CS10" s="624"/>
      <c r="CT10" s="624"/>
      <c r="CU10" s="624"/>
      <c r="CV10" s="624"/>
      <c r="CW10" s="624"/>
      <c r="CX10" s="624"/>
      <c r="CY10" s="625"/>
      <c r="CZ10" s="626">
        <v>0</v>
      </c>
      <c r="DA10" s="626"/>
      <c r="DB10" s="626"/>
      <c r="DC10" s="626"/>
      <c r="DD10" s="632" t="s">
        <v>121</v>
      </c>
      <c r="DE10" s="624"/>
      <c r="DF10" s="624"/>
      <c r="DG10" s="624"/>
      <c r="DH10" s="624"/>
      <c r="DI10" s="624"/>
      <c r="DJ10" s="624"/>
      <c r="DK10" s="624"/>
      <c r="DL10" s="624"/>
      <c r="DM10" s="624"/>
      <c r="DN10" s="624"/>
      <c r="DO10" s="624"/>
      <c r="DP10" s="625"/>
      <c r="DQ10" s="632">
        <v>44</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169537</v>
      </c>
      <c r="S11" s="624"/>
      <c r="T11" s="624"/>
      <c r="U11" s="624"/>
      <c r="V11" s="624"/>
      <c r="W11" s="624"/>
      <c r="X11" s="624"/>
      <c r="Y11" s="625"/>
      <c r="Z11" s="628">
        <v>3.2</v>
      </c>
      <c r="AA11" s="629"/>
      <c r="AB11" s="629"/>
      <c r="AC11" s="635"/>
      <c r="AD11" s="632">
        <v>169537</v>
      </c>
      <c r="AE11" s="624"/>
      <c r="AF11" s="624"/>
      <c r="AG11" s="624"/>
      <c r="AH11" s="624"/>
      <c r="AI11" s="624"/>
      <c r="AJ11" s="624"/>
      <c r="AK11" s="625"/>
      <c r="AL11" s="628">
        <v>5.2</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22585</v>
      </c>
      <c r="BH11" s="624"/>
      <c r="BI11" s="624"/>
      <c r="BJ11" s="624"/>
      <c r="BK11" s="624"/>
      <c r="BL11" s="624"/>
      <c r="BM11" s="624"/>
      <c r="BN11" s="625"/>
      <c r="BO11" s="626">
        <v>3.1</v>
      </c>
      <c r="BP11" s="626"/>
      <c r="BQ11" s="626"/>
      <c r="BR11" s="626"/>
      <c r="BS11" s="627" t="s">
        <v>121</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418556</v>
      </c>
      <c r="CS11" s="624"/>
      <c r="CT11" s="624"/>
      <c r="CU11" s="624"/>
      <c r="CV11" s="624"/>
      <c r="CW11" s="624"/>
      <c r="CX11" s="624"/>
      <c r="CY11" s="625"/>
      <c r="CZ11" s="626">
        <v>8.1</v>
      </c>
      <c r="DA11" s="626"/>
      <c r="DB11" s="626"/>
      <c r="DC11" s="626"/>
      <c r="DD11" s="632">
        <v>74746</v>
      </c>
      <c r="DE11" s="624"/>
      <c r="DF11" s="624"/>
      <c r="DG11" s="624"/>
      <c r="DH11" s="624"/>
      <c r="DI11" s="624"/>
      <c r="DJ11" s="624"/>
      <c r="DK11" s="624"/>
      <c r="DL11" s="624"/>
      <c r="DM11" s="624"/>
      <c r="DN11" s="624"/>
      <c r="DO11" s="624"/>
      <c r="DP11" s="625"/>
      <c r="DQ11" s="632">
        <v>297980</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t="s">
        <v>121</v>
      </c>
      <c r="S12" s="624"/>
      <c r="T12" s="624"/>
      <c r="U12" s="624"/>
      <c r="V12" s="624"/>
      <c r="W12" s="624"/>
      <c r="X12" s="624"/>
      <c r="Y12" s="625"/>
      <c r="Z12" s="626" t="s">
        <v>121</v>
      </c>
      <c r="AA12" s="626"/>
      <c r="AB12" s="626"/>
      <c r="AC12" s="626"/>
      <c r="AD12" s="627" t="s">
        <v>121</v>
      </c>
      <c r="AE12" s="627"/>
      <c r="AF12" s="627"/>
      <c r="AG12" s="627"/>
      <c r="AH12" s="627"/>
      <c r="AI12" s="627"/>
      <c r="AJ12" s="627"/>
      <c r="AK12" s="627"/>
      <c r="AL12" s="628" t="s">
        <v>121</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394658</v>
      </c>
      <c r="BH12" s="624"/>
      <c r="BI12" s="624"/>
      <c r="BJ12" s="624"/>
      <c r="BK12" s="624"/>
      <c r="BL12" s="624"/>
      <c r="BM12" s="624"/>
      <c r="BN12" s="625"/>
      <c r="BO12" s="626">
        <v>53.8</v>
      </c>
      <c r="BP12" s="626"/>
      <c r="BQ12" s="626"/>
      <c r="BR12" s="626"/>
      <c r="BS12" s="627" t="s">
        <v>121</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165889</v>
      </c>
      <c r="CS12" s="624"/>
      <c r="CT12" s="624"/>
      <c r="CU12" s="624"/>
      <c r="CV12" s="624"/>
      <c r="CW12" s="624"/>
      <c r="CX12" s="624"/>
      <c r="CY12" s="625"/>
      <c r="CZ12" s="626">
        <v>3.2</v>
      </c>
      <c r="DA12" s="626"/>
      <c r="DB12" s="626"/>
      <c r="DC12" s="626"/>
      <c r="DD12" s="632">
        <v>23601</v>
      </c>
      <c r="DE12" s="624"/>
      <c r="DF12" s="624"/>
      <c r="DG12" s="624"/>
      <c r="DH12" s="624"/>
      <c r="DI12" s="624"/>
      <c r="DJ12" s="624"/>
      <c r="DK12" s="624"/>
      <c r="DL12" s="624"/>
      <c r="DM12" s="624"/>
      <c r="DN12" s="624"/>
      <c r="DO12" s="624"/>
      <c r="DP12" s="625"/>
      <c r="DQ12" s="632">
        <v>129822</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121</v>
      </c>
      <c r="S13" s="624"/>
      <c r="T13" s="624"/>
      <c r="U13" s="624"/>
      <c r="V13" s="624"/>
      <c r="W13" s="624"/>
      <c r="X13" s="624"/>
      <c r="Y13" s="625"/>
      <c r="Z13" s="626" t="s">
        <v>121</v>
      </c>
      <c r="AA13" s="626"/>
      <c r="AB13" s="626"/>
      <c r="AC13" s="626"/>
      <c r="AD13" s="627" t="s">
        <v>121</v>
      </c>
      <c r="AE13" s="627"/>
      <c r="AF13" s="627"/>
      <c r="AG13" s="627"/>
      <c r="AH13" s="627"/>
      <c r="AI13" s="627"/>
      <c r="AJ13" s="627"/>
      <c r="AK13" s="627"/>
      <c r="AL13" s="628" t="s">
        <v>121</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390553</v>
      </c>
      <c r="BH13" s="624"/>
      <c r="BI13" s="624"/>
      <c r="BJ13" s="624"/>
      <c r="BK13" s="624"/>
      <c r="BL13" s="624"/>
      <c r="BM13" s="624"/>
      <c r="BN13" s="625"/>
      <c r="BO13" s="626">
        <v>53.2</v>
      </c>
      <c r="BP13" s="626"/>
      <c r="BQ13" s="626"/>
      <c r="BR13" s="626"/>
      <c r="BS13" s="627" t="s">
        <v>121</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486189</v>
      </c>
      <c r="CS13" s="624"/>
      <c r="CT13" s="624"/>
      <c r="CU13" s="624"/>
      <c r="CV13" s="624"/>
      <c r="CW13" s="624"/>
      <c r="CX13" s="624"/>
      <c r="CY13" s="625"/>
      <c r="CZ13" s="626">
        <v>9.4</v>
      </c>
      <c r="DA13" s="626"/>
      <c r="DB13" s="626"/>
      <c r="DC13" s="626"/>
      <c r="DD13" s="632">
        <v>103747</v>
      </c>
      <c r="DE13" s="624"/>
      <c r="DF13" s="624"/>
      <c r="DG13" s="624"/>
      <c r="DH13" s="624"/>
      <c r="DI13" s="624"/>
      <c r="DJ13" s="624"/>
      <c r="DK13" s="624"/>
      <c r="DL13" s="624"/>
      <c r="DM13" s="624"/>
      <c r="DN13" s="624"/>
      <c r="DO13" s="624"/>
      <c r="DP13" s="625"/>
      <c r="DQ13" s="632">
        <v>390580</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121</v>
      </c>
      <c r="S14" s="624"/>
      <c r="T14" s="624"/>
      <c r="U14" s="624"/>
      <c r="V14" s="624"/>
      <c r="W14" s="624"/>
      <c r="X14" s="624"/>
      <c r="Y14" s="625"/>
      <c r="Z14" s="626" t="s">
        <v>121</v>
      </c>
      <c r="AA14" s="626"/>
      <c r="AB14" s="626"/>
      <c r="AC14" s="626"/>
      <c r="AD14" s="627" t="s">
        <v>121</v>
      </c>
      <c r="AE14" s="627"/>
      <c r="AF14" s="627"/>
      <c r="AG14" s="627"/>
      <c r="AH14" s="627"/>
      <c r="AI14" s="627"/>
      <c r="AJ14" s="627"/>
      <c r="AK14" s="627"/>
      <c r="AL14" s="628" t="s">
        <v>121</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33898</v>
      </c>
      <c r="BH14" s="624"/>
      <c r="BI14" s="624"/>
      <c r="BJ14" s="624"/>
      <c r="BK14" s="624"/>
      <c r="BL14" s="624"/>
      <c r="BM14" s="624"/>
      <c r="BN14" s="625"/>
      <c r="BO14" s="626">
        <v>4.5999999999999996</v>
      </c>
      <c r="BP14" s="626"/>
      <c r="BQ14" s="626"/>
      <c r="BR14" s="626"/>
      <c r="BS14" s="627" t="s">
        <v>121</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144249</v>
      </c>
      <c r="CS14" s="624"/>
      <c r="CT14" s="624"/>
      <c r="CU14" s="624"/>
      <c r="CV14" s="624"/>
      <c r="CW14" s="624"/>
      <c r="CX14" s="624"/>
      <c r="CY14" s="625"/>
      <c r="CZ14" s="626">
        <v>2.8</v>
      </c>
      <c r="DA14" s="626"/>
      <c r="DB14" s="626"/>
      <c r="DC14" s="626"/>
      <c r="DD14" s="632">
        <v>12942</v>
      </c>
      <c r="DE14" s="624"/>
      <c r="DF14" s="624"/>
      <c r="DG14" s="624"/>
      <c r="DH14" s="624"/>
      <c r="DI14" s="624"/>
      <c r="DJ14" s="624"/>
      <c r="DK14" s="624"/>
      <c r="DL14" s="624"/>
      <c r="DM14" s="624"/>
      <c r="DN14" s="624"/>
      <c r="DO14" s="624"/>
      <c r="DP14" s="625"/>
      <c r="DQ14" s="632">
        <v>142417</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12900</v>
      </c>
      <c r="S15" s="624"/>
      <c r="T15" s="624"/>
      <c r="U15" s="624"/>
      <c r="V15" s="624"/>
      <c r="W15" s="624"/>
      <c r="X15" s="624"/>
      <c r="Y15" s="625"/>
      <c r="Z15" s="626">
        <v>0.2</v>
      </c>
      <c r="AA15" s="626"/>
      <c r="AB15" s="626"/>
      <c r="AC15" s="626"/>
      <c r="AD15" s="627">
        <v>12900</v>
      </c>
      <c r="AE15" s="627"/>
      <c r="AF15" s="627"/>
      <c r="AG15" s="627"/>
      <c r="AH15" s="627"/>
      <c r="AI15" s="627"/>
      <c r="AJ15" s="627"/>
      <c r="AK15" s="627"/>
      <c r="AL15" s="628">
        <v>0.4</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43802</v>
      </c>
      <c r="BH15" s="624"/>
      <c r="BI15" s="624"/>
      <c r="BJ15" s="624"/>
      <c r="BK15" s="624"/>
      <c r="BL15" s="624"/>
      <c r="BM15" s="624"/>
      <c r="BN15" s="625"/>
      <c r="BO15" s="626">
        <v>6</v>
      </c>
      <c r="BP15" s="626"/>
      <c r="BQ15" s="626"/>
      <c r="BR15" s="626"/>
      <c r="BS15" s="627" t="s">
        <v>121</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417718</v>
      </c>
      <c r="CS15" s="624"/>
      <c r="CT15" s="624"/>
      <c r="CU15" s="624"/>
      <c r="CV15" s="624"/>
      <c r="CW15" s="624"/>
      <c r="CX15" s="624"/>
      <c r="CY15" s="625"/>
      <c r="CZ15" s="626">
        <v>8.1</v>
      </c>
      <c r="DA15" s="626"/>
      <c r="DB15" s="626"/>
      <c r="DC15" s="626"/>
      <c r="DD15" s="632">
        <v>30325</v>
      </c>
      <c r="DE15" s="624"/>
      <c r="DF15" s="624"/>
      <c r="DG15" s="624"/>
      <c r="DH15" s="624"/>
      <c r="DI15" s="624"/>
      <c r="DJ15" s="624"/>
      <c r="DK15" s="624"/>
      <c r="DL15" s="624"/>
      <c r="DM15" s="624"/>
      <c r="DN15" s="624"/>
      <c r="DO15" s="624"/>
      <c r="DP15" s="625"/>
      <c r="DQ15" s="632">
        <v>356544</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14755</v>
      </c>
      <c r="S16" s="624"/>
      <c r="T16" s="624"/>
      <c r="U16" s="624"/>
      <c r="V16" s="624"/>
      <c r="W16" s="624"/>
      <c r="X16" s="624"/>
      <c r="Y16" s="625"/>
      <c r="Z16" s="626">
        <v>0.3</v>
      </c>
      <c r="AA16" s="626"/>
      <c r="AB16" s="626"/>
      <c r="AC16" s="626"/>
      <c r="AD16" s="627">
        <v>14755</v>
      </c>
      <c r="AE16" s="627"/>
      <c r="AF16" s="627"/>
      <c r="AG16" s="627"/>
      <c r="AH16" s="627"/>
      <c r="AI16" s="627"/>
      <c r="AJ16" s="627"/>
      <c r="AK16" s="627"/>
      <c r="AL16" s="628">
        <v>0.5</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121</v>
      </c>
      <c r="BH16" s="624"/>
      <c r="BI16" s="624"/>
      <c r="BJ16" s="624"/>
      <c r="BK16" s="624"/>
      <c r="BL16" s="624"/>
      <c r="BM16" s="624"/>
      <c r="BN16" s="625"/>
      <c r="BO16" s="626" t="s">
        <v>121</v>
      </c>
      <c r="BP16" s="626"/>
      <c r="BQ16" s="626"/>
      <c r="BR16" s="626"/>
      <c r="BS16" s="627" t="s">
        <v>121</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13</v>
      </c>
      <c r="CS16" s="624"/>
      <c r="CT16" s="624"/>
      <c r="CU16" s="624"/>
      <c r="CV16" s="624"/>
      <c r="CW16" s="624"/>
      <c r="CX16" s="624"/>
      <c r="CY16" s="625"/>
      <c r="CZ16" s="626">
        <v>0</v>
      </c>
      <c r="DA16" s="626"/>
      <c r="DB16" s="626"/>
      <c r="DC16" s="626"/>
      <c r="DD16" s="632" t="s">
        <v>121</v>
      </c>
      <c r="DE16" s="624"/>
      <c r="DF16" s="624"/>
      <c r="DG16" s="624"/>
      <c r="DH16" s="624"/>
      <c r="DI16" s="624"/>
      <c r="DJ16" s="624"/>
      <c r="DK16" s="624"/>
      <c r="DL16" s="624"/>
      <c r="DM16" s="624"/>
      <c r="DN16" s="624"/>
      <c r="DO16" s="624"/>
      <c r="DP16" s="625"/>
      <c r="DQ16" s="632">
        <v>13</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31637</v>
      </c>
      <c r="S17" s="624"/>
      <c r="T17" s="624"/>
      <c r="U17" s="624"/>
      <c r="V17" s="624"/>
      <c r="W17" s="624"/>
      <c r="X17" s="624"/>
      <c r="Y17" s="625"/>
      <c r="Z17" s="626">
        <v>0.6</v>
      </c>
      <c r="AA17" s="626"/>
      <c r="AB17" s="626"/>
      <c r="AC17" s="626"/>
      <c r="AD17" s="627">
        <v>31637</v>
      </c>
      <c r="AE17" s="627"/>
      <c r="AF17" s="627"/>
      <c r="AG17" s="627"/>
      <c r="AH17" s="627"/>
      <c r="AI17" s="627"/>
      <c r="AJ17" s="627"/>
      <c r="AK17" s="627"/>
      <c r="AL17" s="628">
        <v>1</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121</v>
      </c>
      <c r="BH17" s="624"/>
      <c r="BI17" s="624"/>
      <c r="BJ17" s="624"/>
      <c r="BK17" s="624"/>
      <c r="BL17" s="624"/>
      <c r="BM17" s="624"/>
      <c r="BN17" s="625"/>
      <c r="BO17" s="626" t="s">
        <v>121</v>
      </c>
      <c r="BP17" s="626"/>
      <c r="BQ17" s="626"/>
      <c r="BR17" s="626"/>
      <c r="BS17" s="627" t="s">
        <v>121</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339309</v>
      </c>
      <c r="CS17" s="624"/>
      <c r="CT17" s="624"/>
      <c r="CU17" s="624"/>
      <c r="CV17" s="624"/>
      <c r="CW17" s="624"/>
      <c r="CX17" s="624"/>
      <c r="CY17" s="625"/>
      <c r="CZ17" s="626">
        <v>6.5</v>
      </c>
      <c r="DA17" s="626"/>
      <c r="DB17" s="626"/>
      <c r="DC17" s="626"/>
      <c r="DD17" s="632" t="s">
        <v>121</v>
      </c>
      <c r="DE17" s="624"/>
      <c r="DF17" s="624"/>
      <c r="DG17" s="624"/>
      <c r="DH17" s="624"/>
      <c r="DI17" s="624"/>
      <c r="DJ17" s="624"/>
      <c r="DK17" s="624"/>
      <c r="DL17" s="624"/>
      <c r="DM17" s="624"/>
      <c r="DN17" s="624"/>
      <c r="DO17" s="624"/>
      <c r="DP17" s="625"/>
      <c r="DQ17" s="632">
        <v>332050</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4744</v>
      </c>
      <c r="S18" s="624"/>
      <c r="T18" s="624"/>
      <c r="U18" s="624"/>
      <c r="V18" s="624"/>
      <c r="W18" s="624"/>
      <c r="X18" s="624"/>
      <c r="Y18" s="625"/>
      <c r="Z18" s="626">
        <v>0.1</v>
      </c>
      <c r="AA18" s="626"/>
      <c r="AB18" s="626"/>
      <c r="AC18" s="626"/>
      <c r="AD18" s="627">
        <v>4744</v>
      </c>
      <c r="AE18" s="627"/>
      <c r="AF18" s="627"/>
      <c r="AG18" s="627"/>
      <c r="AH18" s="627"/>
      <c r="AI18" s="627"/>
      <c r="AJ18" s="627"/>
      <c r="AK18" s="627"/>
      <c r="AL18" s="628">
        <v>0.1</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121</v>
      </c>
      <c r="BH18" s="624"/>
      <c r="BI18" s="624"/>
      <c r="BJ18" s="624"/>
      <c r="BK18" s="624"/>
      <c r="BL18" s="624"/>
      <c r="BM18" s="624"/>
      <c r="BN18" s="625"/>
      <c r="BO18" s="626" t="s">
        <v>121</v>
      </c>
      <c r="BP18" s="626"/>
      <c r="BQ18" s="626"/>
      <c r="BR18" s="626"/>
      <c r="BS18" s="627" t="s">
        <v>121</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121</v>
      </c>
      <c r="CS18" s="624"/>
      <c r="CT18" s="624"/>
      <c r="CU18" s="624"/>
      <c r="CV18" s="624"/>
      <c r="CW18" s="624"/>
      <c r="CX18" s="624"/>
      <c r="CY18" s="625"/>
      <c r="CZ18" s="626" t="s">
        <v>121</v>
      </c>
      <c r="DA18" s="626"/>
      <c r="DB18" s="626"/>
      <c r="DC18" s="626"/>
      <c r="DD18" s="632" t="s">
        <v>121</v>
      </c>
      <c r="DE18" s="624"/>
      <c r="DF18" s="624"/>
      <c r="DG18" s="624"/>
      <c r="DH18" s="624"/>
      <c r="DI18" s="624"/>
      <c r="DJ18" s="624"/>
      <c r="DK18" s="624"/>
      <c r="DL18" s="624"/>
      <c r="DM18" s="624"/>
      <c r="DN18" s="624"/>
      <c r="DO18" s="624"/>
      <c r="DP18" s="625"/>
      <c r="DQ18" s="632" t="s">
        <v>121</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26331</v>
      </c>
      <c r="S19" s="624"/>
      <c r="T19" s="624"/>
      <c r="U19" s="624"/>
      <c r="V19" s="624"/>
      <c r="W19" s="624"/>
      <c r="X19" s="624"/>
      <c r="Y19" s="625"/>
      <c r="Z19" s="626">
        <v>0.5</v>
      </c>
      <c r="AA19" s="626"/>
      <c r="AB19" s="626"/>
      <c r="AC19" s="626"/>
      <c r="AD19" s="627">
        <v>26331</v>
      </c>
      <c r="AE19" s="627"/>
      <c r="AF19" s="627"/>
      <c r="AG19" s="627"/>
      <c r="AH19" s="627"/>
      <c r="AI19" s="627"/>
      <c r="AJ19" s="627"/>
      <c r="AK19" s="627"/>
      <c r="AL19" s="628">
        <v>0.8</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13780</v>
      </c>
      <c r="BH19" s="624"/>
      <c r="BI19" s="624"/>
      <c r="BJ19" s="624"/>
      <c r="BK19" s="624"/>
      <c r="BL19" s="624"/>
      <c r="BM19" s="624"/>
      <c r="BN19" s="625"/>
      <c r="BO19" s="626">
        <v>1.9</v>
      </c>
      <c r="BP19" s="626"/>
      <c r="BQ19" s="626"/>
      <c r="BR19" s="626"/>
      <c r="BS19" s="627" t="s">
        <v>121</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121</v>
      </c>
      <c r="CS19" s="624"/>
      <c r="CT19" s="624"/>
      <c r="CU19" s="624"/>
      <c r="CV19" s="624"/>
      <c r="CW19" s="624"/>
      <c r="CX19" s="624"/>
      <c r="CY19" s="625"/>
      <c r="CZ19" s="626" t="s">
        <v>121</v>
      </c>
      <c r="DA19" s="626"/>
      <c r="DB19" s="626"/>
      <c r="DC19" s="626"/>
      <c r="DD19" s="632" t="s">
        <v>121</v>
      </c>
      <c r="DE19" s="624"/>
      <c r="DF19" s="624"/>
      <c r="DG19" s="624"/>
      <c r="DH19" s="624"/>
      <c r="DI19" s="624"/>
      <c r="DJ19" s="624"/>
      <c r="DK19" s="624"/>
      <c r="DL19" s="624"/>
      <c r="DM19" s="624"/>
      <c r="DN19" s="624"/>
      <c r="DO19" s="624"/>
      <c r="DP19" s="625"/>
      <c r="DQ19" s="632" t="s">
        <v>121</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562</v>
      </c>
      <c r="S20" s="624"/>
      <c r="T20" s="624"/>
      <c r="U20" s="624"/>
      <c r="V20" s="624"/>
      <c r="W20" s="624"/>
      <c r="X20" s="624"/>
      <c r="Y20" s="625"/>
      <c r="Z20" s="626">
        <v>0</v>
      </c>
      <c r="AA20" s="626"/>
      <c r="AB20" s="626"/>
      <c r="AC20" s="626"/>
      <c r="AD20" s="627">
        <v>562</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13780</v>
      </c>
      <c r="BH20" s="624"/>
      <c r="BI20" s="624"/>
      <c r="BJ20" s="624"/>
      <c r="BK20" s="624"/>
      <c r="BL20" s="624"/>
      <c r="BM20" s="624"/>
      <c r="BN20" s="625"/>
      <c r="BO20" s="626">
        <v>1.9</v>
      </c>
      <c r="BP20" s="626"/>
      <c r="BQ20" s="626"/>
      <c r="BR20" s="626"/>
      <c r="BS20" s="627" t="s">
        <v>121</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5188214</v>
      </c>
      <c r="CS20" s="624"/>
      <c r="CT20" s="624"/>
      <c r="CU20" s="624"/>
      <c r="CV20" s="624"/>
      <c r="CW20" s="624"/>
      <c r="CX20" s="624"/>
      <c r="CY20" s="625"/>
      <c r="CZ20" s="626">
        <v>100</v>
      </c>
      <c r="DA20" s="626"/>
      <c r="DB20" s="626"/>
      <c r="DC20" s="626"/>
      <c r="DD20" s="632">
        <v>548049</v>
      </c>
      <c r="DE20" s="624"/>
      <c r="DF20" s="624"/>
      <c r="DG20" s="624"/>
      <c r="DH20" s="624"/>
      <c r="DI20" s="624"/>
      <c r="DJ20" s="624"/>
      <c r="DK20" s="624"/>
      <c r="DL20" s="624"/>
      <c r="DM20" s="624"/>
      <c r="DN20" s="624"/>
      <c r="DO20" s="624"/>
      <c r="DP20" s="625"/>
      <c r="DQ20" s="632">
        <v>3957674</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2369492</v>
      </c>
      <c r="S21" s="624"/>
      <c r="T21" s="624"/>
      <c r="U21" s="624"/>
      <c r="V21" s="624"/>
      <c r="W21" s="624"/>
      <c r="X21" s="624"/>
      <c r="Y21" s="625"/>
      <c r="Z21" s="626">
        <v>44.6</v>
      </c>
      <c r="AA21" s="626"/>
      <c r="AB21" s="626"/>
      <c r="AC21" s="626"/>
      <c r="AD21" s="627">
        <v>2083018</v>
      </c>
      <c r="AE21" s="627"/>
      <c r="AF21" s="627"/>
      <c r="AG21" s="627"/>
      <c r="AH21" s="627"/>
      <c r="AI21" s="627"/>
      <c r="AJ21" s="627"/>
      <c r="AK21" s="627"/>
      <c r="AL21" s="628">
        <v>64.3</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13780</v>
      </c>
      <c r="BH21" s="624"/>
      <c r="BI21" s="624"/>
      <c r="BJ21" s="624"/>
      <c r="BK21" s="624"/>
      <c r="BL21" s="624"/>
      <c r="BM21" s="624"/>
      <c r="BN21" s="625"/>
      <c r="BO21" s="626">
        <v>1.9</v>
      </c>
      <c r="BP21" s="626"/>
      <c r="BQ21" s="626"/>
      <c r="BR21" s="626"/>
      <c r="BS21" s="627" t="s">
        <v>121</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2083018</v>
      </c>
      <c r="S22" s="624"/>
      <c r="T22" s="624"/>
      <c r="U22" s="624"/>
      <c r="V22" s="624"/>
      <c r="W22" s="624"/>
      <c r="X22" s="624"/>
      <c r="Y22" s="625"/>
      <c r="Z22" s="626">
        <v>39.200000000000003</v>
      </c>
      <c r="AA22" s="626"/>
      <c r="AB22" s="626"/>
      <c r="AC22" s="626"/>
      <c r="AD22" s="627">
        <v>2083018</v>
      </c>
      <c r="AE22" s="627"/>
      <c r="AF22" s="627"/>
      <c r="AG22" s="627"/>
      <c r="AH22" s="627"/>
      <c r="AI22" s="627"/>
      <c r="AJ22" s="627"/>
      <c r="AK22" s="627"/>
      <c r="AL22" s="628">
        <v>64.3</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121</v>
      </c>
      <c r="BH22" s="624"/>
      <c r="BI22" s="624"/>
      <c r="BJ22" s="624"/>
      <c r="BK22" s="624"/>
      <c r="BL22" s="624"/>
      <c r="BM22" s="624"/>
      <c r="BN22" s="625"/>
      <c r="BO22" s="626" t="s">
        <v>121</v>
      </c>
      <c r="BP22" s="626"/>
      <c r="BQ22" s="626"/>
      <c r="BR22" s="626"/>
      <c r="BS22" s="627" t="s">
        <v>121</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284745</v>
      </c>
      <c r="S23" s="624"/>
      <c r="T23" s="624"/>
      <c r="U23" s="624"/>
      <c r="V23" s="624"/>
      <c r="W23" s="624"/>
      <c r="X23" s="624"/>
      <c r="Y23" s="625"/>
      <c r="Z23" s="626">
        <v>5.4</v>
      </c>
      <c r="AA23" s="626"/>
      <c r="AB23" s="626"/>
      <c r="AC23" s="626"/>
      <c r="AD23" s="627" t="s">
        <v>121</v>
      </c>
      <c r="AE23" s="627"/>
      <c r="AF23" s="627"/>
      <c r="AG23" s="627"/>
      <c r="AH23" s="627"/>
      <c r="AI23" s="627"/>
      <c r="AJ23" s="627"/>
      <c r="AK23" s="627"/>
      <c r="AL23" s="628" t="s">
        <v>121</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121</v>
      </c>
      <c r="BH23" s="624"/>
      <c r="BI23" s="624"/>
      <c r="BJ23" s="624"/>
      <c r="BK23" s="624"/>
      <c r="BL23" s="624"/>
      <c r="BM23" s="624"/>
      <c r="BN23" s="625"/>
      <c r="BO23" s="626" t="s">
        <v>121</v>
      </c>
      <c r="BP23" s="626"/>
      <c r="BQ23" s="626"/>
      <c r="BR23" s="626"/>
      <c r="BS23" s="627" t="s">
        <v>121</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v>1729</v>
      </c>
      <c r="S24" s="624"/>
      <c r="T24" s="624"/>
      <c r="U24" s="624"/>
      <c r="V24" s="624"/>
      <c r="W24" s="624"/>
      <c r="X24" s="624"/>
      <c r="Y24" s="625"/>
      <c r="Z24" s="626">
        <v>0</v>
      </c>
      <c r="AA24" s="626"/>
      <c r="AB24" s="626"/>
      <c r="AC24" s="626"/>
      <c r="AD24" s="627" t="s">
        <v>121</v>
      </c>
      <c r="AE24" s="627"/>
      <c r="AF24" s="627"/>
      <c r="AG24" s="627"/>
      <c r="AH24" s="627"/>
      <c r="AI24" s="627"/>
      <c r="AJ24" s="627"/>
      <c r="AK24" s="627"/>
      <c r="AL24" s="628" t="s">
        <v>121</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121</v>
      </c>
      <c r="BH24" s="624"/>
      <c r="BI24" s="624"/>
      <c r="BJ24" s="624"/>
      <c r="BK24" s="624"/>
      <c r="BL24" s="624"/>
      <c r="BM24" s="624"/>
      <c r="BN24" s="625"/>
      <c r="BO24" s="626" t="s">
        <v>121</v>
      </c>
      <c r="BP24" s="626"/>
      <c r="BQ24" s="626"/>
      <c r="BR24" s="626"/>
      <c r="BS24" s="627" t="s">
        <v>121</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1618530</v>
      </c>
      <c r="CS24" s="613"/>
      <c r="CT24" s="613"/>
      <c r="CU24" s="613"/>
      <c r="CV24" s="613"/>
      <c r="CW24" s="613"/>
      <c r="CX24" s="613"/>
      <c r="CY24" s="614"/>
      <c r="CZ24" s="617">
        <v>31.2</v>
      </c>
      <c r="DA24" s="618"/>
      <c r="DB24" s="618"/>
      <c r="DC24" s="634"/>
      <c r="DD24" s="657">
        <v>1206796</v>
      </c>
      <c r="DE24" s="613"/>
      <c r="DF24" s="613"/>
      <c r="DG24" s="613"/>
      <c r="DH24" s="613"/>
      <c r="DI24" s="613"/>
      <c r="DJ24" s="613"/>
      <c r="DK24" s="614"/>
      <c r="DL24" s="657">
        <v>1164163</v>
      </c>
      <c r="DM24" s="613"/>
      <c r="DN24" s="613"/>
      <c r="DO24" s="613"/>
      <c r="DP24" s="613"/>
      <c r="DQ24" s="613"/>
      <c r="DR24" s="613"/>
      <c r="DS24" s="613"/>
      <c r="DT24" s="613"/>
      <c r="DU24" s="613"/>
      <c r="DV24" s="614"/>
      <c r="DW24" s="617">
        <v>35.9</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3435188</v>
      </c>
      <c r="S25" s="624"/>
      <c r="T25" s="624"/>
      <c r="U25" s="624"/>
      <c r="V25" s="624"/>
      <c r="W25" s="624"/>
      <c r="X25" s="624"/>
      <c r="Y25" s="625"/>
      <c r="Z25" s="626">
        <v>64.7</v>
      </c>
      <c r="AA25" s="626"/>
      <c r="AB25" s="626"/>
      <c r="AC25" s="626"/>
      <c r="AD25" s="627">
        <v>3148714</v>
      </c>
      <c r="AE25" s="627"/>
      <c r="AF25" s="627"/>
      <c r="AG25" s="627"/>
      <c r="AH25" s="627"/>
      <c r="AI25" s="627"/>
      <c r="AJ25" s="627"/>
      <c r="AK25" s="627"/>
      <c r="AL25" s="628">
        <v>97.2</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121</v>
      </c>
      <c r="BH25" s="624"/>
      <c r="BI25" s="624"/>
      <c r="BJ25" s="624"/>
      <c r="BK25" s="624"/>
      <c r="BL25" s="624"/>
      <c r="BM25" s="624"/>
      <c r="BN25" s="625"/>
      <c r="BO25" s="626" t="s">
        <v>121</v>
      </c>
      <c r="BP25" s="626"/>
      <c r="BQ25" s="626"/>
      <c r="BR25" s="626"/>
      <c r="BS25" s="627" t="s">
        <v>121</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830017</v>
      </c>
      <c r="CS25" s="653"/>
      <c r="CT25" s="653"/>
      <c r="CU25" s="653"/>
      <c r="CV25" s="653"/>
      <c r="CW25" s="653"/>
      <c r="CX25" s="653"/>
      <c r="CY25" s="654"/>
      <c r="CZ25" s="628">
        <v>16</v>
      </c>
      <c r="DA25" s="655"/>
      <c r="DB25" s="655"/>
      <c r="DC25" s="658"/>
      <c r="DD25" s="632">
        <v>791123</v>
      </c>
      <c r="DE25" s="653"/>
      <c r="DF25" s="653"/>
      <c r="DG25" s="653"/>
      <c r="DH25" s="653"/>
      <c r="DI25" s="653"/>
      <c r="DJ25" s="653"/>
      <c r="DK25" s="654"/>
      <c r="DL25" s="632">
        <v>774505</v>
      </c>
      <c r="DM25" s="653"/>
      <c r="DN25" s="653"/>
      <c r="DO25" s="653"/>
      <c r="DP25" s="653"/>
      <c r="DQ25" s="653"/>
      <c r="DR25" s="653"/>
      <c r="DS25" s="653"/>
      <c r="DT25" s="653"/>
      <c r="DU25" s="653"/>
      <c r="DV25" s="654"/>
      <c r="DW25" s="628">
        <v>23.9</v>
      </c>
      <c r="DX25" s="655"/>
      <c r="DY25" s="655"/>
      <c r="DZ25" s="655"/>
      <c r="EA25" s="655"/>
      <c r="EB25" s="655"/>
      <c r="EC25" s="656"/>
    </row>
    <row r="26" spans="2:133" ht="11.25" customHeight="1" x14ac:dyDescent="0.15">
      <c r="B26" s="620" t="s">
        <v>283</v>
      </c>
      <c r="C26" s="621"/>
      <c r="D26" s="621"/>
      <c r="E26" s="621"/>
      <c r="F26" s="621"/>
      <c r="G26" s="621"/>
      <c r="H26" s="621"/>
      <c r="I26" s="621"/>
      <c r="J26" s="621"/>
      <c r="K26" s="621"/>
      <c r="L26" s="621"/>
      <c r="M26" s="621"/>
      <c r="N26" s="621"/>
      <c r="O26" s="621"/>
      <c r="P26" s="621"/>
      <c r="Q26" s="622"/>
      <c r="R26" s="623">
        <v>838</v>
      </c>
      <c r="S26" s="624"/>
      <c r="T26" s="624"/>
      <c r="U26" s="624"/>
      <c r="V26" s="624"/>
      <c r="W26" s="624"/>
      <c r="X26" s="624"/>
      <c r="Y26" s="625"/>
      <c r="Z26" s="626">
        <v>0</v>
      </c>
      <c r="AA26" s="626"/>
      <c r="AB26" s="626"/>
      <c r="AC26" s="626"/>
      <c r="AD26" s="627">
        <v>838</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121</v>
      </c>
      <c r="BH26" s="624"/>
      <c r="BI26" s="624"/>
      <c r="BJ26" s="624"/>
      <c r="BK26" s="624"/>
      <c r="BL26" s="624"/>
      <c r="BM26" s="624"/>
      <c r="BN26" s="625"/>
      <c r="BO26" s="626" t="s">
        <v>121</v>
      </c>
      <c r="BP26" s="626"/>
      <c r="BQ26" s="626"/>
      <c r="BR26" s="626"/>
      <c r="BS26" s="627" t="s">
        <v>121</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464669</v>
      </c>
      <c r="CS26" s="624"/>
      <c r="CT26" s="624"/>
      <c r="CU26" s="624"/>
      <c r="CV26" s="624"/>
      <c r="CW26" s="624"/>
      <c r="CX26" s="624"/>
      <c r="CY26" s="625"/>
      <c r="CZ26" s="628">
        <v>9</v>
      </c>
      <c r="DA26" s="655"/>
      <c r="DB26" s="655"/>
      <c r="DC26" s="658"/>
      <c r="DD26" s="632">
        <v>439897</v>
      </c>
      <c r="DE26" s="624"/>
      <c r="DF26" s="624"/>
      <c r="DG26" s="624"/>
      <c r="DH26" s="624"/>
      <c r="DI26" s="624"/>
      <c r="DJ26" s="624"/>
      <c r="DK26" s="625"/>
      <c r="DL26" s="632" t="s">
        <v>121</v>
      </c>
      <c r="DM26" s="624"/>
      <c r="DN26" s="624"/>
      <c r="DO26" s="624"/>
      <c r="DP26" s="624"/>
      <c r="DQ26" s="624"/>
      <c r="DR26" s="624"/>
      <c r="DS26" s="624"/>
      <c r="DT26" s="624"/>
      <c r="DU26" s="624"/>
      <c r="DV26" s="625"/>
      <c r="DW26" s="628" t="s">
        <v>121</v>
      </c>
      <c r="DX26" s="655"/>
      <c r="DY26" s="655"/>
      <c r="DZ26" s="655"/>
      <c r="EA26" s="655"/>
      <c r="EB26" s="655"/>
      <c r="EC26" s="656"/>
    </row>
    <row r="27" spans="2:133" ht="11.25" customHeight="1" x14ac:dyDescent="0.15">
      <c r="B27" s="620" t="s">
        <v>286</v>
      </c>
      <c r="C27" s="621"/>
      <c r="D27" s="621"/>
      <c r="E27" s="621"/>
      <c r="F27" s="621"/>
      <c r="G27" s="621"/>
      <c r="H27" s="621"/>
      <c r="I27" s="621"/>
      <c r="J27" s="621"/>
      <c r="K27" s="621"/>
      <c r="L27" s="621"/>
      <c r="M27" s="621"/>
      <c r="N27" s="621"/>
      <c r="O27" s="621"/>
      <c r="P27" s="621"/>
      <c r="Q27" s="622"/>
      <c r="R27" s="623">
        <v>1626</v>
      </c>
      <c r="S27" s="624"/>
      <c r="T27" s="624"/>
      <c r="U27" s="624"/>
      <c r="V27" s="624"/>
      <c r="W27" s="624"/>
      <c r="X27" s="624"/>
      <c r="Y27" s="625"/>
      <c r="Z27" s="626">
        <v>0</v>
      </c>
      <c r="AA27" s="626"/>
      <c r="AB27" s="626"/>
      <c r="AC27" s="626"/>
      <c r="AD27" s="627" t="s">
        <v>121</v>
      </c>
      <c r="AE27" s="627"/>
      <c r="AF27" s="627"/>
      <c r="AG27" s="627"/>
      <c r="AH27" s="627"/>
      <c r="AI27" s="627"/>
      <c r="AJ27" s="627"/>
      <c r="AK27" s="627"/>
      <c r="AL27" s="628" t="s">
        <v>121</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733869</v>
      </c>
      <c r="BH27" s="624"/>
      <c r="BI27" s="624"/>
      <c r="BJ27" s="624"/>
      <c r="BK27" s="624"/>
      <c r="BL27" s="624"/>
      <c r="BM27" s="624"/>
      <c r="BN27" s="625"/>
      <c r="BO27" s="626">
        <v>100</v>
      </c>
      <c r="BP27" s="626"/>
      <c r="BQ27" s="626"/>
      <c r="BR27" s="626"/>
      <c r="BS27" s="627" t="s">
        <v>121</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449204</v>
      </c>
      <c r="CS27" s="653"/>
      <c r="CT27" s="653"/>
      <c r="CU27" s="653"/>
      <c r="CV27" s="653"/>
      <c r="CW27" s="653"/>
      <c r="CX27" s="653"/>
      <c r="CY27" s="654"/>
      <c r="CZ27" s="628">
        <v>8.6999999999999993</v>
      </c>
      <c r="DA27" s="655"/>
      <c r="DB27" s="655"/>
      <c r="DC27" s="658"/>
      <c r="DD27" s="632">
        <v>83623</v>
      </c>
      <c r="DE27" s="653"/>
      <c r="DF27" s="653"/>
      <c r="DG27" s="653"/>
      <c r="DH27" s="653"/>
      <c r="DI27" s="653"/>
      <c r="DJ27" s="653"/>
      <c r="DK27" s="654"/>
      <c r="DL27" s="632">
        <v>82551</v>
      </c>
      <c r="DM27" s="653"/>
      <c r="DN27" s="653"/>
      <c r="DO27" s="653"/>
      <c r="DP27" s="653"/>
      <c r="DQ27" s="653"/>
      <c r="DR27" s="653"/>
      <c r="DS27" s="653"/>
      <c r="DT27" s="653"/>
      <c r="DU27" s="653"/>
      <c r="DV27" s="654"/>
      <c r="DW27" s="628">
        <v>2.5</v>
      </c>
      <c r="DX27" s="655"/>
      <c r="DY27" s="655"/>
      <c r="DZ27" s="655"/>
      <c r="EA27" s="655"/>
      <c r="EB27" s="655"/>
      <c r="EC27" s="656"/>
    </row>
    <row r="28" spans="2:133" ht="11.25" customHeight="1" x14ac:dyDescent="0.15">
      <c r="B28" s="620" t="s">
        <v>289</v>
      </c>
      <c r="C28" s="621"/>
      <c r="D28" s="621"/>
      <c r="E28" s="621"/>
      <c r="F28" s="621"/>
      <c r="G28" s="621"/>
      <c r="H28" s="621"/>
      <c r="I28" s="621"/>
      <c r="J28" s="621"/>
      <c r="K28" s="621"/>
      <c r="L28" s="621"/>
      <c r="M28" s="621"/>
      <c r="N28" s="621"/>
      <c r="O28" s="621"/>
      <c r="P28" s="621"/>
      <c r="Q28" s="622"/>
      <c r="R28" s="623">
        <v>60965</v>
      </c>
      <c r="S28" s="624"/>
      <c r="T28" s="624"/>
      <c r="U28" s="624"/>
      <c r="V28" s="624"/>
      <c r="W28" s="624"/>
      <c r="X28" s="624"/>
      <c r="Y28" s="625"/>
      <c r="Z28" s="626">
        <v>1.1000000000000001</v>
      </c>
      <c r="AA28" s="626"/>
      <c r="AB28" s="626"/>
      <c r="AC28" s="626"/>
      <c r="AD28" s="627">
        <v>3279</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339309</v>
      </c>
      <c r="CS28" s="624"/>
      <c r="CT28" s="624"/>
      <c r="CU28" s="624"/>
      <c r="CV28" s="624"/>
      <c r="CW28" s="624"/>
      <c r="CX28" s="624"/>
      <c r="CY28" s="625"/>
      <c r="CZ28" s="628">
        <v>6.5</v>
      </c>
      <c r="DA28" s="655"/>
      <c r="DB28" s="655"/>
      <c r="DC28" s="658"/>
      <c r="DD28" s="632">
        <v>332050</v>
      </c>
      <c r="DE28" s="624"/>
      <c r="DF28" s="624"/>
      <c r="DG28" s="624"/>
      <c r="DH28" s="624"/>
      <c r="DI28" s="624"/>
      <c r="DJ28" s="624"/>
      <c r="DK28" s="625"/>
      <c r="DL28" s="632">
        <v>307107</v>
      </c>
      <c r="DM28" s="624"/>
      <c r="DN28" s="624"/>
      <c r="DO28" s="624"/>
      <c r="DP28" s="624"/>
      <c r="DQ28" s="624"/>
      <c r="DR28" s="624"/>
      <c r="DS28" s="624"/>
      <c r="DT28" s="624"/>
      <c r="DU28" s="624"/>
      <c r="DV28" s="625"/>
      <c r="DW28" s="628">
        <v>9.5</v>
      </c>
      <c r="DX28" s="655"/>
      <c r="DY28" s="655"/>
      <c r="DZ28" s="655"/>
      <c r="EA28" s="655"/>
      <c r="EB28" s="655"/>
      <c r="EC28" s="656"/>
    </row>
    <row r="29" spans="2:133" ht="11.25" customHeight="1" x14ac:dyDescent="0.15">
      <c r="B29" s="620" t="s">
        <v>291</v>
      </c>
      <c r="C29" s="621"/>
      <c r="D29" s="621"/>
      <c r="E29" s="621"/>
      <c r="F29" s="621"/>
      <c r="G29" s="621"/>
      <c r="H29" s="621"/>
      <c r="I29" s="621"/>
      <c r="J29" s="621"/>
      <c r="K29" s="621"/>
      <c r="L29" s="621"/>
      <c r="M29" s="621"/>
      <c r="N29" s="621"/>
      <c r="O29" s="621"/>
      <c r="P29" s="621"/>
      <c r="Q29" s="622"/>
      <c r="R29" s="623">
        <v>3151</v>
      </c>
      <c r="S29" s="624"/>
      <c r="T29" s="624"/>
      <c r="U29" s="624"/>
      <c r="V29" s="624"/>
      <c r="W29" s="624"/>
      <c r="X29" s="624"/>
      <c r="Y29" s="625"/>
      <c r="Z29" s="626">
        <v>0.1</v>
      </c>
      <c r="AA29" s="626"/>
      <c r="AB29" s="626"/>
      <c r="AC29" s="626"/>
      <c r="AD29" s="627" t="s">
        <v>121</v>
      </c>
      <c r="AE29" s="627"/>
      <c r="AF29" s="627"/>
      <c r="AG29" s="627"/>
      <c r="AH29" s="627"/>
      <c r="AI29" s="627"/>
      <c r="AJ29" s="627"/>
      <c r="AK29" s="627"/>
      <c r="AL29" s="628" t="s">
        <v>121</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339309</v>
      </c>
      <c r="CS29" s="653"/>
      <c r="CT29" s="653"/>
      <c r="CU29" s="653"/>
      <c r="CV29" s="653"/>
      <c r="CW29" s="653"/>
      <c r="CX29" s="653"/>
      <c r="CY29" s="654"/>
      <c r="CZ29" s="628">
        <v>6.5</v>
      </c>
      <c r="DA29" s="655"/>
      <c r="DB29" s="655"/>
      <c r="DC29" s="658"/>
      <c r="DD29" s="632">
        <v>332050</v>
      </c>
      <c r="DE29" s="653"/>
      <c r="DF29" s="653"/>
      <c r="DG29" s="653"/>
      <c r="DH29" s="653"/>
      <c r="DI29" s="653"/>
      <c r="DJ29" s="653"/>
      <c r="DK29" s="654"/>
      <c r="DL29" s="632">
        <v>307107</v>
      </c>
      <c r="DM29" s="653"/>
      <c r="DN29" s="653"/>
      <c r="DO29" s="653"/>
      <c r="DP29" s="653"/>
      <c r="DQ29" s="653"/>
      <c r="DR29" s="653"/>
      <c r="DS29" s="653"/>
      <c r="DT29" s="653"/>
      <c r="DU29" s="653"/>
      <c r="DV29" s="654"/>
      <c r="DW29" s="628">
        <v>9.5</v>
      </c>
      <c r="DX29" s="655"/>
      <c r="DY29" s="655"/>
      <c r="DZ29" s="655"/>
      <c r="EA29" s="655"/>
      <c r="EB29" s="655"/>
      <c r="EC29" s="656"/>
    </row>
    <row r="30" spans="2:133" ht="11.25" customHeight="1" x14ac:dyDescent="0.15">
      <c r="B30" s="620" t="s">
        <v>293</v>
      </c>
      <c r="C30" s="621"/>
      <c r="D30" s="621"/>
      <c r="E30" s="621"/>
      <c r="F30" s="621"/>
      <c r="G30" s="621"/>
      <c r="H30" s="621"/>
      <c r="I30" s="621"/>
      <c r="J30" s="621"/>
      <c r="K30" s="621"/>
      <c r="L30" s="621"/>
      <c r="M30" s="621"/>
      <c r="N30" s="621"/>
      <c r="O30" s="621"/>
      <c r="P30" s="621"/>
      <c r="Q30" s="622"/>
      <c r="R30" s="623">
        <v>644748</v>
      </c>
      <c r="S30" s="624"/>
      <c r="T30" s="624"/>
      <c r="U30" s="624"/>
      <c r="V30" s="624"/>
      <c r="W30" s="624"/>
      <c r="X30" s="624"/>
      <c r="Y30" s="625"/>
      <c r="Z30" s="626">
        <v>12.1</v>
      </c>
      <c r="AA30" s="626"/>
      <c r="AB30" s="626"/>
      <c r="AC30" s="626"/>
      <c r="AD30" s="627" t="s">
        <v>121</v>
      </c>
      <c r="AE30" s="627"/>
      <c r="AF30" s="627"/>
      <c r="AG30" s="627"/>
      <c r="AH30" s="627"/>
      <c r="AI30" s="627"/>
      <c r="AJ30" s="627"/>
      <c r="AK30" s="627"/>
      <c r="AL30" s="628" t="s">
        <v>121</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325817</v>
      </c>
      <c r="CS30" s="624"/>
      <c r="CT30" s="624"/>
      <c r="CU30" s="624"/>
      <c r="CV30" s="624"/>
      <c r="CW30" s="624"/>
      <c r="CX30" s="624"/>
      <c r="CY30" s="625"/>
      <c r="CZ30" s="628">
        <v>6.3</v>
      </c>
      <c r="DA30" s="655"/>
      <c r="DB30" s="655"/>
      <c r="DC30" s="658"/>
      <c r="DD30" s="632">
        <v>318558</v>
      </c>
      <c r="DE30" s="624"/>
      <c r="DF30" s="624"/>
      <c r="DG30" s="624"/>
      <c r="DH30" s="624"/>
      <c r="DI30" s="624"/>
      <c r="DJ30" s="624"/>
      <c r="DK30" s="625"/>
      <c r="DL30" s="632">
        <v>293615</v>
      </c>
      <c r="DM30" s="624"/>
      <c r="DN30" s="624"/>
      <c r="DO30" s="624"/>
      <c r="DP30" s="624"/>
      <c r="DQ30" s="624"/>
      <c r="DR30" s="624"/>
      <c r="DS30" s="624"/>
      <c r="DT30" s="624"/>
      <c r="DU30" s="624"/>
      <c r="DV30" s="625"/>
      <c r="DW30" s="628">
        <v>9</v>
      </c>
      <c r="DX30" s="655"/>
      <c r="DY30" s="655"/>
      <c r="DZ30" s="655"/>
      <c r="EA30" s="655"/>
      <c r="EB30" s="655"/>
      <c r="EC30" s="656"/>
    </row>
    <row r="31" spans="2:133" ht="11.25" customHeight="1" x14ac:dyDescent="0.15">
      <c r="B31" s="636" t="s">
        <v>297</v>
      </c>
      <c r="C31" s="637"/>
      <c r="D31" s="637"/>
      <c r="E31" s="637"/>
      <c r="F31" s="637"/>
      <c r="G31" s="637"/>
      <c r="H31" s="637"/>
      <c r="I31" s="637"/>
      <c r="J31" s="637"/>
      <c r="K31" s="637"/>
      <c r="L31" s="637"/>
      <c r="M31" s="637"/>
      <c r="N31" s="637"/>
      <c r="O31" s="637"/>
      <c r="P31" s="637"/>
      <c r="Q31" s="638"/>
      <c r="R31" s="623">
        <v>44496</v>
      </c>
      <c r="S31" s="624"/>
      <c r="T31" s="624"/>
      <c r="U31" s="624"/>
      <c r="V31" s="624"/>
      <c r="W31" s="624"/>
      <c r="X31" s="624"/>
      <c r="Y31" s="625"/>
      <c r="Z31" s="626">
        <v>0.8</v>
      </c>
      <c r="AA31" s="626"/>
      <c r="AB31" s="626"/>
      <c r="AC31" s="626"/>
      <c r="AD31" s="627">
        <v>44496</v>
      </c>
      <c r="AE31" s="627"/>
      <c r="AF31" s="627"/>
      <c r="AG31" s="627"/>
      <c r="AH31" s="627"/>
      <c r="AI31" s="627"/>
      <c r="AJ31" s="627"/>
      <c r="AK31" s="627"/>
      <c r="AL31" s="628">
        <v>1.4</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99.5</v>
      </c>
      <c r="BH31" s="667"/>
      <c r="BI31" s="667"/>
      <c r="BJ31" s="667"/>
      <c r="BK31" s="667"/>
      <c r="BL31" s="667"/>
      <c r="BM31" s="618">
        <v>98.7</v>
      </c>
      <c r="BN31" s="667"/>
      <c r="BO31" s="667"/>
      <c r="BP31" s="667"/>
      <c r="BQ31" s="668"/>
      <c r="BR31" s="670">
        <v>99.3</v>
      </c>
      <c r="BS31" s="667"/>
      <c r="BT31" s="667"/>
      <c r="BU31" s="667"/>
      <c r="BV31" s="667"/>
      <c r="BW31" s="667"/>
      <c r="BX31" s="618">
        <v>98.6</v>
      </c>
      <c r="BY31" s="667"/>
      <c r="BZ31" s="667"/>
      <c r="CA31" s="667"/>
      <c r="CB31" s="668"/>
      <c r="CD31" s="663"/>
      <c r="CE31" s="664"/>
      <c r="CF31" s="620" t="s">
        <v>300</v>
      </c>
      <c r="CG31" s="621"/>
      <c r="CH31" s="621"/>
      <c r="CI31" s="621"/>
      <c r="CJ31" s="621"/>
      <c r="CK31" s="621"/>
      <c r="CL31" s="621"/>
      <c r="CM31" s="621"/>
      <c r="CN31" s="621"/>
      <c r="CO31" s="621"/>
      <c r="CP31" s="621"/>
      <c r="CQ31" s="622"/>
      <c r="CR31" s="623">
        <v>13492</v>
      </c>
      <c r="CS31" s="653"/>
      <c r="CT31" s="653"/>
      <c r="CU31" s="653"/>
      <c r="CV31" s="653"/>
      <c r="CW31" s="653"/>
      <c r="CX31" s="653"/>
      <c r="CY31" s="654"/>
      <c r="CZ31" s="628">
        <v>0.3</v>
      </c>
      <c r="DA31" s="655"/>
      <c r="DB31" s="655"/>
      <c r="DC31" s="658"/>
      <c r="DD31" s="632">
        <v>13492</v>
      </c>
      <c r="DE31" s="653"/>
      <c r="DF31" s="653"/>
      <c r="DG31" s="653"/>
      <c r="DH31" s="653"/>
      <c r="DI31" s="653"/>
      <c r="DJ31" s="653"/>
      <c r="DK31" s="654"/>
      <c r="DL31" s="632">
        <v>13492</v>
      </c>
      <c r="DM31" s="653"/>
      <c r="DN31" s="653"/>
      <c r="DO31" s="653"/>
      <c r="DP31" s="653"/>
      <c r="DQ31" s="653"/>
      <c r="DR31" s="653"/>
      <c r="DS31" s="653"/>
      <c r="DT31" s="653"/>
      <c r="DU31" s="653"/>
      <c r="DV31" s="654"/>
      <c r="DW31" s="628">
        <v>0.4</v>
      </c>
      <c r="DX31" s="655"/>
      <c r="DY31" s="655"/>
      <c r="DZ31" s="655"/>
      <c r="EA31" s="655"/>
      <c r="EB31" s="655"/>
      <c r="EC31" s="656"/>
    </row>
    <row r="32" spans="2:133" ht="11.25" customHeight="1" x14ac:dyDescent="0.15">
      <c r="B32" s="620" t="s">
        <v>301</v>
      </c>
      <c r="C32" s="621"/>
      <c r="D32" s="621"/>
      <c r="E32" s="621"/>
      <c r="F32" s="621"/>
      <c r="G32" s="621"/>
      <c r="H32" s="621"/>
      <c r="I32" s="621"/>
      <c r="J32" s="621"/>
      <c r="K32" s="621"/>
      <c r="L32" s="621"/>
      <c r="M32" s="621"/>
      <c r="N32" s="621"/>
      <c r="O32" s="621"/>
      <c r="P32" s="621"/>
      <c r="Q32" s="622"/>
      <c r="R32" s="623">
        <v>282469</v>
      </c>
      <c r="S32" s="624"/>
      <c r="T32" s="624"/>
      <c r="U32" s="624"/>
      <c r="V32" s="624"/>
      <c r="W32" s="624"/>
      <c r="X32" s="624"/>
      <c r="Y32" s="625"/>
      <c r="Z32" s="626">
        <v>5.3</v>
      </c>
      <c r="AA32" s="626"/>
      <c r="AB32" s="626"/>
      <c r="AC32" s="626"/>
      <c r="AD32" s="627" t="s">
        <v>121</v>
      </c>
      <c r="AE32" s="627"/>
      <c r="AF32" s="627"/>
      <c r="AG32" s="627"/>
      <c r="AH32" s="627"/>
      <c r="AI32" s="627"/>
      <c r="AJ32" s="627"/>
      <c r="AK32" s="627"/>
      <c r="AL32" s="628" t="s">
        <v>121</v>
      </c>
      <c r="AM32" s="629"/>
      <c r="AN32" s="629"/>
      <c r="AO32" s="630"/>
      <c r="AP32" s="673"/>
      <c r="AQ32" s="674"/>
      <c r="AR32" s="674"/>
      <c r="AS32" s="674"/>
      <c r="AT32" s="678"/>
      <c r="AU32" s="202" t="s">
        <v>302</v>
      </c>
      <c r="AX32" s="620" t="s">
        <v>303</v>
      </c>
      <c r="AY32" s="621"/>
      <c r="AZ32" s="621"/>
      <c r="BA32" s="621"/>
      <c r="BB32" s="621"/>
      <c r="BC32" s="621"/>
      <c r="BD32" s="621"/>
      <c r="BE32" s="621"/>
      <c r="BF32" s="622"/>
      <c r="BG32" s="680">
        <v>99.6</v>
      </c>
      <c r="BH32" s="653"/>
      <c r="BI32" s="653"/>
      <c r="BJ32" s="653"/>
      <c r="BK32" s="653"/>
      <c r="BL32" s="653"/>
      <c r="BM32" s="629">
        <v>98.8</v>
      </c>
      <c r="BN32" s="653"/>
      <c r="BO32" s="653"/>
      <c r="BP32" s="653"/>
      <c r="BQ32" s="669"/>
      <c r="BR32" s="680">
        <v>99.5</v>
      </c>
      <c r="BS32" s="653"/>
      <c r="BT32" s="653"/>
      <c r="BU32" s="653"/>
      <c r="BV32" s="653"/>
      <c r="BW32" s="653"/>
      <c r="BX32" s="629">
        <v>98.8</v>
      </c>
      <c r="BY32" s="653"/>
      <c r="BZ32" s="653"/>
      <c r="CA32" s="653"/>
      <c r="CB32" s="669"/>
      <c r="CD32" s="665"/>
      <c r="CE32" s="666"/>
      <c r="CF32" s="620" t="s">
        <v>304</v>
      </c>
      <c r="CG32" s="621"/>
      <c r="CH32" s="621"/>
      <c r="CI32" s="621"/>
      <c r="CJ32" s="621"/>
      <c r="CK32" s="621"/>
      <c r="CL32" s="621"/>
      <c r="CM32" s="621"/>
      <c r="CN32" s="621"/>
      <c r="CO32" s="621"/>
      <c r="CP32" s="621"/>
      <c r="CQ32" s="622"/>
      <c r="CR32" s="623" t="s">
        <v>121</v>
      </c>
      <c r="CS32" s="624"/>
      <c r="CT32" s="624"/>
      <c r="CU32" s="624"/>
      <c r="CV32" s="624"/>
      <c r="CW32" s="624"/>
      <c r="CX32" s="624"/>
      <c r="CY32" s="625"/>
      <c r="CZ32" s="628" t="s">
        <v>121</v>
      </c>
      <c r="DA32" s="655"/>
      <c r="DB32" s="655"/>
      <c r="DC32" s="658"/>
      <c r="DD32" s="632" t="s">
        <v>121</v>
      </c>
      <c r="DE32" s="624"/>
      <c r="DF32" s="624"/>
      <c r="DG32" s="624"/>
      <c r="DH32" s="624"/>
      <c r="DI32" s="624"/>
      <c r="DJ32" s="624"/>
      <c r="DK32" s="625"/>
      <c r="DL32" s="632" t="s">
        <v>121</v>
      </c>
      <c r="DM32" s="624"/>
      <c r="DN32" s="624"/>
      <c r="DO32" s="624"/>
      <c r="DP32" s="624"/>
      <c r="DQ32" s="624"/>
      <c r="DR32" s="624"/>
      <c r="DS32" s="624"/>
      <c r="DT32" s="624"/>
      <c r="DU32" s="624"/>
      <c r="DV32" s="625"/>
      <c r="DW32" s="628" t="s">
        <v>121</v>
      </c>
      <c r="DX32" s="655"/>
      <c r="DY32" s="655"/>
      <c r="DZ32" s="655"/>
      <c r="EA32" s="655"/>
      <c r="EB32" s="655"/>
      <c r="EC32" s="656"/>
    </row>
    <row r="33" spans="2:133" ht="11.25" customHeight="1" x14ac:dyDescent="0.15">
      <c r="B33" s="620" t="s">
        <v>305</v>
      </c>
      <c r="C33" s="621"/>
      <c r="D33" s="621"/>
      <c r="E33" s="621"/>
      <c r="F33" s="621"/>
      <c r="G33" s="621"/>
      <c r="H33" s="621"/>
      <c r="I33" s="621"/>
      <c r="J33" s="621"/>
      <c r="K33" s="621"/>
      <c r="L33" s="621"/>
      <c r="M33" s="621"/>
      <c r="N33" s="621"/>
      <c r="O33" s="621"/>
      <c r="P33" s="621"/>
      <c r="Q33" s="622"/>
      <c r="R33" s="623">
        <v>21029</v>
      </c>
      <c r="S33" s="624"/>
      <c r="T33" s="624"/>
      <c r="U33" s="624"/>
      <c r="V33" s="624"/>
      <c r="W33" s="624"/>
      <c r="X33" s="624"/>
      <c r="Y33" s="625"/>
      <c r="Z33" s="626">
        <v>0.4</v>
      </c>
      <c r="AA33" s="626"/>
      <c r="AB33" s="626"/>
      <c r="AC33" s="626"/>
      <c r="AD33" s="627" t="s">
        <v>121</v>
      </c>
      <c r="AE33" s="627"/>
      <c r="AF33" s="627"/>
      <c r="AG33" s="627"/>
      <c r="AH33" s="627"/>
      <c r="AI33" s="627"/>
      <c r="AJ33" s="627"/>
      <c r="AK33" s="627"/>
      <c r="AL33" s="628" t="s">
        <v>121</v>
      </c>
      <c r="AM33" s="629"/>
      <c r="AN33" s="629"/>
      <c r="AO33" s="630"/>
      <c r="AP33" s="675"/>
      <c r="AQ33" s="676"/>
      <c r="AR33" s="676"/>
      <c r="AS33" s="676"/>
      <c r="AT33" s="679"/>
      <c r="AU33" s="207"/>
      <c r="AV33" s="207"/>
      <c r="AW33" s="207"/>
      <c r="AX33" s="644" t="s">
        <v>306</v>
      </c>
      <c r="AY33" s="645"/>
      <c r="AZ33" s="645"/>
      <c r="BA33" s="645"/>
      <c r="BB33" s="645"/>
      <c r="BC33" s="645"/>
      <c r="BD33" s="645"/>
      <c r="BE33" s="645"/>
      <c r="BF33" s="646"/>
      <c r="BG33" s="681">
        <v>99.4</v>
      </c>
      <c r="BH33" s="682"/>
      <c r="BI33" s="682"/>
      <c r="BJ33" s="682"/>
      <c r="BK33" s="682"/>
      <c r="BL33" s="682"/>
      <c r="BM33" s="683">
        <v>98.5</v>
      </c>
      <c r="BN33" s="682"/>
      <c r="BO33" s="682"/>
      <c r="BP33" s="682"/>
      <c r="BQ33" s="684"/>
      <c r="BR33" s="681">
        <v>99.1</v>
      </c>
      <c r="BS33" s="682"/>
      <c r="BT33" s="682"/>
      <c r="BU33" s="682"/>
      <c r="BV33" s="682"/>
      <c r="BW33" s="682"/>
      <c r="BX33" s="683">
        <v>98.2</v>
      </c>
      <c r="BY33" s="682"/>
      <c r="BZ33" s="682"/>
      <c r="CA33" s="682"/>
      <c r="CB33" s="684"/>
      <c r="CD33" s="620" t="s">
        <v>307</v>
      </c>
      <c r="CE33" s="621"/>
      <c r="CF33" s="621"/>
      <c r="CG33" s="621"/>
      <c r="CH33" s="621"/>
      <c r="CI33" s="621"/>
      <c r="CJ33" s="621"/>
      <c r="CK33" s="621"/>
      <c r="CL33" s="621"/>
      <c r="CM33" s="621"/>
      <c r="CN33" s="621"/>
      <c r="CO33" s="621"/>
      <c r="CP33" s="621"/>
      <c r="CQ33" s="622"/>
      <c r="CR33" s="623">
        <v>3021622</v>
      </c>
      <c r="CS33" s="653"/>
      <c r="CT33" s="653"/>
      <c r="CU33" s="653"/>
      <c r="CV33" s="653"/>
      <c r="CW33" s="653"/>
      <c r="CX33" s="653"/>
      <c r="CY33" s="654"/>
      <c r="CZ33" s="628">
        <v>58.2</v>
      </c>
      <c r="DA33" s="655"/>
      <c r="DB33" s="655"/>
      <c r="DC33" s="658"/>
      <c r="DD33" s="632">
        <v>2454740</v>
      </c>
      <c r="DE33" s="653"/>
      <c r="DF33" s="653"/>
      <c r="DG33" s="653"/>
      <c r="DH33" s="653"/>
      <c r="DI33" s="653"/>
      <c r="DJ33" s="653"/>
      <c r="DK33" s="654"/>
      <c r="DL33" s="632">
        <v>1570721</v>
      </c>
      <c r="DM33" s="653"/>
      <c r="DN33" s="653"/>
      <c r="DO33" s="653"/>
      <c r="DP33" s="653"/>
      <c r="DQ33" s="653"/>
      <c r="DR33" s="653"/>
      <c r="DS33" s="653"/>
      <c r="DT33" s="653"/>
      <c r="DU33" s="653"/>
      <c r="DV33" s="654"/>
      <c r="DW33" s="628">
        <v>48.4</v>
      </c>
      <c r="DX33" s="655"/>
      <c r="DY33" s="655"/>
      <c r="DZ33" s="655"/>
      <c r="EA33" s="655"/>
      <c r="EB33" s="655"/>
      <c r="EC33" s="656"/>
    </row>
    <row r="34" spans="2:133" ht="11.25" customHeight="1" x14ac:dyDescent="0.15">
      <c r="B34" s="620" t="s">
        <v>308</v>
      </c>
      <c r="C34" s="621"/>
      <c r="D34" s="621"/>
      <c r="E34" s="621"/>
      <c r="F34" s="621"/>
      <c r="G34" s="621"/>
      <c r="H34" s="621"/>
      <c r="I34" s="621"/>
      <c r="J34" s="621"/>
      <c r="K34" s="621"/>
      <c r="L34" s="621"/>
      <c r="M34" s="621"/>
      <c r="N34" s="621"/>
      <c r="O34" s="621"/>
      <c r="P34" s="621"/>
      <c r="Q34" s="622"/>
      <c r="R34" s="623">
        <v>22585</v>
      </c>
      <c r="S34" s="624"/>
      <c r="T34" s="624"/>
      <c r="U34" s="624"/>
      <c r="V34" s="624"/>
      <c r="W34" s="624"/>
      <c r="X34" s="624"/>
      <c r="Y34" s="625"/>
      <c r="Z34" s="626">
        <v>0.4</v>
      </c>
      <c r="AA34" s="626"/>
      <c r="AB34" s="626"/>
      <c r="AC34" s="626"/>
      <c r="AD34" s="627" t="s">
        <v>121</v>
      </c>
      <c r="AE34" s="627"/>
      <c r="AF34" s="627"/>
      <c r="AG34" s="627"/>
      <c r="AH34" s="627"/>
      <c r="AI34" s="627"/>
      <c r="AJ34" s="627"/>
      <c r="AK34" s="627"/>
      <c r="AL34" s="628" t="s">
        <v>121</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803433</v>
      </c>
      <c r="CS34" s="624"/>
      <c r="CT34" s="624"/>
      <c r="CU34" s="624"/>
      <c r="CV34" s="624"/>
      <c r="CW34" s="624"/>
      <c r="CX34" s="624"/>
      <c r="CY34" s="625"/>
      <c r="CZ34" s="628">
        <v>15.5</v>
      </c>
      <c r="DA34" s="655"/>
      <c r="DB34" s="655"/>
      <c r="DC34" s="658"/>
      <c r="DD34" s="632">
        <v>617839</v>
      </c>
      <c r="DE34" s="624"/>
      <c r="DF34" s="624"/>
      <c r="DG34" s="624"/>
      <c r="DH34" s="624"/>
      <c r="DI34" s="624"/>
      <c r="DJ34" s="624"/>
      <c r="DK34" s="625"/>
      <c r="DL34" s="632">
        <v>560433</v>
      </c>
      <c r="DM34" s="624"/>
      <c r="DN34" s="624"/>
      <c r="DO34" s="624"/>
      <c r="DP34" s="624"/>
      <c r="DQ34" s="624"/>
      <c r="DR34" s="624"/>
      <c r="DS34" s="624"/>
      <c r="DT34" s="624"/>
      <c r="DU34" s="624"/>
      <c r="DV34" s="625"/>
      <c r="DW34" s="628">
        <v>17.3</v>
      </c>
      <c r="DX34" s="655"/>
      <c r="DY34" s="655"/>
      <c r="DZ34" s="655"/>
      <c r="EA34" s="655"/>
      <c r="EB34" s="655"/>
      <c r="EC34" s="656"/>
    </row>
    <row r="35" spans="2:133" ht="11.25" customHeight="1" x14ac:dyDescent="0.15">
      <c r="B35" s="620" t="s">
        <v>310</v>
      </c>
      <c r="C35" s="621"/>
      <c r="D35" s="621"/>
      <c r="E35" s="621"/>
      <c r="F35" s="621"/>
      <c r="G35" s="621"/>
      <c r="H35" s="621"/>
      <c r="I35" s="621"/>
      <c r="J35" s="621"/>
      <c r="K35" s="621"/>
      <c r="L35" s="621"/>
      <c r="M35" s="621"/>
      <c r="N35" s="621"/>
      <c r="O35" s="621"/>
      <c r="P35" s="621"/>
      <c r="Q35" s="622"/>
      <c r="R35" s="623">
        <v>322070</v>
      </c>
      <c r="S35" s="624"/>
      <c r="T35" s="624"/>
      <c r="U35" s="624"/>
      <c r="V35" s="624"/>
      <c r="W35" s="624"/>
      <c r="X35" s="624"/>
      <c r="Y35" s="625"/>
      <c r="Z35" s="626">
        <v>6.1</v>
      </c>
      <c r="AA35" s="626"/>
      <c r="AB35" s="626"/>
      <c r="AC35" s="626"/>
      <c r="AD35" s="627" t="s">
        <v>121</v>
      </c>
      <c r="AE35" s="627"/>
      <c r="AF35" s="627"/>
      <c r="AG35" s="627"/>
      <c r="AH35" s="627"/>
      <c r="AI35" s="627"/>
      <c r="AJ35" s="627"/>
      <c r="AK35" s="627"/>
      <c r="AL35" s="628" t="s">
        <v>121</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143024</v>
      </c>
      <c r="CS35" s="653"/>
      <c r="CT35" s="653"/>
      <c r="CU35" s="653"/>
      <c r="CV35" s="653"/>
      <c r="CW35" s="653"/>
      <c r="CX35" s="653"/>
      <c r="CY35" s="654"/>
      <c r="CZ35" s="628">
        <v>2.8</v>
      </c>
      <c r="DA35" s="655"/>
      <c r="DB35" s="655"/>
      <c r="DC35" s="658"/>
      <c r="DD35" s="632">
        <v>93538</v>
      </c>
      <c r="DE35" s="653"/>
      <c r="DF35" s="653"/>
      <c r="DG35" s="653"/>
      <c r="DH35" s="653"/>
      <c r="DI35" s="653"/>
      <c r="DJ35" s="653"/>
      <c r="DK35" s="654"/>
      <c r="DL35" s="632">
        <v>93185</v>
      </c>
      <c r="DM35" s="653"/>
      <c r="DN35" s="653"/>
      <c r="DO35" s="653"/>
      <c r="DP35" s="653"/>
      <c r="DQ35" s="653"/>
      <c r="DR35" s="653"/>
      <c r="DS35" s="653"/>
      <c r="DT35" s="653"/>
      <c r="DU35" s="653"/>
      <c r="DV35" s="654"/>
      <c r="DW35" s="628">
        <v>2.9</v>
      </c>
      <c r="DX35" s="655"/>
      <c r="DY35" s="655"/>
      <c r="DZ35" s="655"/>
      <c r="EA35" s="655"/>
      <c r="EB35" s="655"/>
      <c r="EC35" s="656"/>
    </row>
    <row r="36" spans="2:133" ht="11.25" customHeight="1" x14ac:dyDescent="0.15">
      <c r="B36" s="620" t="s">
        <v>314</v>
      </c>
      <c r="C36" s="621"/>
      <c r="D36" s="621"/>
      <c r="E36" s="621"/>
      <c r="F36" s="621"/>
      <c r="G36" s="621"/>
      <c r="H36" s="621"/>
      <c r="I36" s="621"/>
      <c r="J36" s="621"/>
      <c r="K36" s="621"/>
      <c r="L36" s="621"/>
      <c r="M36" s="621"/>
      <c r="N36" s="621"/>
      <c r="O36" s="621"/>
      <c r="P36" s="621"/>
      <c r="Q36" s="622"/>
      <c r="R36" s="623">
        <v>66786</v>
      </c>
      <c r="S36" s="624"/>
      <c r="T36" s="624"/>
      <c r="U36" s="624"/>
      <c r="V36" s="624"/>
      <c r="W36" s="624"/>
      <c r="X36" s="624"/>
      <c r="Y36" s="625"/>
      <c r="Z36" s="626">
        <v>1.3</v>
      </c>
      <c r="AA36" s="626"/>
      <c r="AB36" s="626"/>
      <c r="AC36" s="626"/>
      <c r="AD36" s="627" t="s">
        <v>121</v>
      </c>
      <c r="AE36" s="627"/>
      <c r="AF36" s="627"/>
      <c r="AG36" s="627"/>
      <c r="AH36" s="627"/>
      <c r="AI36" s="627"/>
      <c r="AJ36" s="627"/>
      <c r="AK36" s="627"/>
      <c r="AL36" s="628" t="s">
        <v>121</v>
      </c>
      <c r="AM36" s="629"/>
      <c r="AN36" s="629"/>
      <c r="AO36" s="630"/>
      <c r="AP36" s="210"/>
      <c r="AQ36" s="685" t="s">
        <v>315</v>
      </c>
      <c r="AR36" s="686"/>
      <c r="AS36" s="686"/>
      <c r="AT36" s="686"/>
      <c r="AU36" s="686"/>
      <c r="AV36" s="686"/>
      <c r="AW36" s="686"/>
      <c r="AX36" s="686"/>
      <c r="AY36" s="687"/>
      <c r="AZ36" s="612">
        <v>1029821</v>
      </c>
      <c r="BA36" s="613"/>
      <c r="BB36" s="613"/>
      <c r="BC36" s="613"/>
      <c r="BD36" s="613"/>
      <c r="BE36" s="613"/>
      <c r="BF36" s="688"/>
      <c r="BG36" s="609" t="s">
        <v>316</v>
      </c>
      <c r="BH36" s="610"/>
      <c r="BI36" s="610"/>
      <c r="BJ36" s="610"/>
      <c r="BK36" s="610"/>
      <c r="BL36" s="610"/>
      <c r="BM36" s="610"/>
      <c r="BN36" s="610"/>
      <c r="BO36" s="610"/>
      <c r="BP36" s="610"/>
      <c r="BQ36" s="610"/>
      <c r="BR36" s="610"/>
      <c r="BS36" s="610"/>
      <c r="BT36" s="610"/>
      <c r="BU36" s="611"/>
      <c r="BV36" s="612">
        <v>68745</v>
      </c>
      <c r="BW36" s="613"/>
      <c r="BX36" s="613"/>
      <c r="BY36" s="613"/>
      <c r="BZ36" s="613"/>
      <c r="CA36" s="613"/>
      <c r="CB36" s="688"/>
      <c r="CD36" s="620" t="s">
        <v>317</v>
      </c>
      <c r="CE36" s="621"/>
      <c r="CF36" s="621"/>
      <c r="CG36" s="621"/>
      <c r="CH36" s="621"/>
      <c r="CI36" s="621"/>
      <c r="CJ36" s="621"/>
      <c r="CK36" s="621"/>
      <c r="CL36" s="621"/>
      <c r="CM36" s="621"/>
      <c r="CN36" s="621"/>
      <c r="CO36" s="621"/>
      <c r="CP36" s="621"/>
      <c r="CQ36" s="622"/>
      <c r="CR36" s="623">
        <v>1499224</v>
      </c>
      <c r="CS36" s="624"/>
      <c r="CT36" s="624"/>
      <c r="CU36" s="624"/>
      <c r="CV36" s="624"/>
      <c r="CW36" s="624"/>
      <c r="CX36" s="624"/>
      <c r="CY36" s="625"/>
      <c r="CZ36" s="628">
        <v>28.9</v>
      </c>
      <c r="DA36" s="655"/>
      <c r="DB36" s="655"/>
      <c r="DC36" s="658"/>
      <c r="DD36" s="632">
        <v>1239747</v>
      </c>
      <c r="DE36" s="624"/>
      <c r="DF36" s="624"/>
      <c r="DG36" s="624"/>
      <c r="DH36" s="624"/>
      <c r="DI36" s="624"/>
      <c r="DJ36" s="624"/>
      <c r="DK36" s="625"/>
      <c r="DL36" s="632">
        <v>632282</v>
      </c>
      <c r="DM36" s="624"/>
      <c r="DN36" s="624"/>
      <c r="DO36" s="624"/>
      <c r="DP36" s="624"/>
      <c r="DQ36" s="624"/>
      <c r="DR36" s="624"/>
      <c r="DS36" s="624"/>
      <c r="DT36" s="624"/>
      <c r="DU36" s="624"/>
      <c r="DV36" s="625"/>
      <c r="DW36" s="628">
        <v>19.5</v>
      </c>
      <c r="DX36" s="655"/>
      <c r="DY36" s="655"/>
      <c r="DZ36" s="655"/>
      <c r="EA36" s="655"/>
      <c r="EB36" s="655"/>
      <c r="EC36" s="656"/>
    </row>
    <row r="37" spans="2:133" ht="11.25" customHeight="1" x14ac:dyDescent="0.15">
      <c r="B37" s="620" t="s">
        <v>318</v>
      </c>
      <c r="C37" s="621"/>
      <c r="D37" s="621"/>
      <c r="E37" s="621"/>
      <c r="F37" s="621"/>
      <c r="G37" s="621"/>
      <c r="H37" s="621"/>
      <c r="I37" s="621"/>
      <c r="J37" s="621"/>
      <c r="K37" s="621"/>
      <c r="L37" s="621"/>
      <c r="M37" s="621"/>
      <c r="N37" s="621"/>
      <c r="O37" s="621"/>
      <c r="P37" s="621"/>
      <c r="Q37" s="622"/>
      <c r="R37" s="623">
        <v>135326</v>
      </c>
      <c r="S37" s="624"/>
      <c r="T37" s="624"/>
      <c r="U37" s="624"/>
      <c r="V37" s="624"/>
      <c r="W37" s="624"/>
      <c r="X37" s="624"/>
      <c r="Y37" s="625"/>
      <c r="Z37" s="626">
        <v>2.5</v>
      </c>
      <c r="AA37" s="626"/>
      <c r="AB37" s="626"/>
      <c r="AC37" s="626"/>
      <c r="AD37" s="627">
        <v>40650</v>
      </c>
      <c r="AE37" s="627"/>
      <c r="AF37" s="627"/>
      <c r="AG37" s="627"/>
      <c r="AH37" s="627"/>
      <c r="AI37" s="627"/>
      <c r="AJ37" s="627"/>
      <c r="AK37" s="627"/>
      <c r="AL37" s="628">
        <v>1.3</v>
      </c>
      <c r="AM37" s="629"/>
      <c r="AN37" s="629"/>
      <c r="AO37" s="630"/>
      <c r="AQ37" s="689" t="s">
        <v>319</v>
      </c>
      <c r="AR37" s="690"/>
      <c r="AS37" s="690"/>
      <c r="AT37" s="690"/>
      <c r="AU37" s="690"/>
      <c r="AV37" s="690"/>
      <c r="AW37" s="690"/>
      <c r="AX37" s="690"/>
      <c r="AY37" s="691"/>
      <c r="AZ37" s="623">
        <v>382279</v>
      </c>
      <c r="BA37" s="624"/>
      <c r="BB37" s="624"/>
      <c r="BC37" s="624"/>
      <c r="BD37" s="653"/>
      <c r="BE37" s="653"/>
      <c r="BF37" s="669"/>
      <c r="BG37" s="620" t="s">
        <v>320</v>
      </c>
      <c r="BH37" s="621"/>
      <c r="BI37" s="621"/>
      <c r="BJ37" s="621"/>
      <c r="BK37" s="621"/>
      <c r="BL37" s="621"/>
      <c r="BM37" s="621"/>
      <c r="BN37" s="621"/>
      <c r="BO37" s="621"/>
      <c r="BP37" s="621"/>
      <c r="BQ37" s="621"/>
      <c r="BR37" s="621"/>
      <c r="BS37" s="621"/>
      <c r="BT37" s="621"/>
      <c r="BU37" s="622"/>
      <c r="BV37" s="623">
        <v>67308</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226446</v>
      </c>
      <c r="CS37" s="653"/>
      <c r="CT37" s="653"/>
      <c r="CU37" s="653"/>
      <c r="CV37" s="653"/>
      <c r="CW37" s="653"/>
      <c r="CX37" s="653"/>
      <c r="CY37" s="654"/>
      <c r="CZ37" s="628">
        <v>4.4000000000000004</v>
      </c>
      <c r="DA37" s="655"/>
      <c r="DB37" s="655"/>
      <c r="DC37" s="658"/>
      <c r="DD37" s="632">
        <v>226430</v>
      </c>
      <c r="DE37" s="653"/>
      <c r="DF37" s="653"/>
      <c r="DG37" s="653"/>
      <c r="DH37" s="653"/>
      <c r="DI37" s="653"/>
      <c r="DJ37" s="653"/>
      <c r="DK37" s="654"/>
      <c r="DL37" s="632">
        <v>226430</v>
      </c>
      <c r="DM37" s="653"/>
      <c r="DN37" s="653"/>
      <c r="DO37" s="653"/>
      <c r="DP37" s="653"/>
      <c r="DQ37" s="653"/>
      <c r="DR37" s="653"/>
      <c r="DS37" s="653"/>
      <c r="DT37" s="653"/>
      <c r="DU37" s="653"/>
      <c r="DV37" s="654"/>
      <c r="DW37" s="628">
        <v>7</v>
      </c>
      <c r="DX37" s="655"/>
      <c r="DY37" s="655"/>
      <c r="DZ37" s="655"/>
      <c r="EA37" s="655"/>
      <c r="EB37" s="655"/>
      <c r="EC37" s="656"/>
    </row>
    <row r="38" spans="2:133" ht="11.25" customHeight="1" x14ac:dyDescent="0.15">
      <c r="B38" s="620" t="s">
        <v>322</v>
      </c>
      <c r="C38" s="621"/>
      <c r="D38" s="621"/>
      <c r="E38" s="621"/>
      <c r="F38" s="621"/>
      <c r="G38" s="621"/>
      <c r="H38" s="621"/>
      <c r="I38" s="621"/>
      <c r="J38" s="621"/>
      <c r="K38" s="621"/>
      <c r="L38" s="621"/>
      <c r="M38" s="621"/>
      <c r="N38" s="621"/>
      <c r="O38" s="621"/>
      <c r="P38" s="621"/>
      <c r="Q38" s="622"/>
      <c r="R38" s="623">
        <v>266895</v>
      </c>
      <c r="S38" s="624"/>
      <c r="T38" s="624"/>
      <c r="U38" s="624"/>
      <c r="V38" s="624"/>
      <c r="W38" s="624"/>
      <c r="X38" s="624"/>
      <c r="Y38" s="625"/>
      <c r="Z38" s="626">
        <v>5</v>
      </c>
      <c r="AA38" s="626"/>
      <c r="AB38" s="626"/>
      <c r="AC38" s="626"/>
      <c r="AD38" s="627" t="s">
        <v>121</v>
      </c>
      <c r="AE38" s="627"/>
      <c r="AF38" s="627"/>
      <c r="AG38" s="627"/>
      <c r="AH38" s="627"/>
      <c r="AI38" s="627"/>
      <c r="AJ38" s="627"/>
      <c r="AK38" s="627"/>
      <c r="AL38" s="628" t="s">
        <v>121</v>
      </c>
      <c r="AM38" s="629"/>
      <c r="AN38" s="629"/>
      <c r="AO38" s="630"/>
      <c r="AQ38" s="689" t="s">
        <v>323</v>
      </c>
      <c r="AR38" s="690"/>
      <c r="AS38" s="690"/>
      <c r="AT38" s="690"/>
      <c r="AU38" s="690"/>
      <c r="AV38" s="690"/>
      <c r="AW38" s="690"/>
      <c r="AX38" s="690"/>
      <c r="AY38" s="691"/>
      <c r="AZ38" s="623">
        <v>264065</v>
      </c>
      <c r="BA38" s="624"/>
      <c r="BB38" s="624"/>
      <c r="BC38" s="624"/>
      <c r="BD38" s="653"/>
      <c r="BE38" s="653"/>
      <c r="BF38" s="669"/>
      <c r="BG38" s="620" t="s">
        <v>324</v>
      </c>
      <c r="BH38" s="621"/>
      <c r="BI38" s="621"/>
      <c r="BJ38" s="621"/>
      <c r="BK38" s="621"/>
      <c r="BL38" s="621"/>
      <c r="BM38" s="621"/>
      <c r="BN38" s="621"/>
      <c r="BO38" s="621"/>
      <c r="BP38" s="621"/>
      <c r="BQ38" s="621"/>
      <c r="BR38" s="621"/>
      <c r="BS38" s="621"/>
      <c r="BT38" s="621"/>
      <c r="BU38" s="622"/>
      <c r="BV38" s="623">
        <v>783</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290663</v>
      </c>
      <c r="CS38" s="624"/>
      <c r="CT38" s="624"/>
      <c r="CU38" s="624"/>
      <c r="CV38" s="624"/>
      <c r="CW38" s="624"/>
      <c r="CX38" s="624"/>
      <c r="CY38" s="625"/>
      <c r="CZ38" s="628">
        <v>5.6</v>
      </c>
      <c r="DA38" s="655"/>
      <c r="DB38" s="655"/>
      <c r="DC38" s="658"/>
      <c r="DD38" s="632">
        <v>250334</v>
      </c>
      <c r="DE38" s="624"/>
      <c r="DF38" s="624"/>
      <c r="DG38" s="624"/>
      <c r="DH38" s="624"/>
      <c r="DI38" s="624"/>
      <c r="DJ38" s="624"/>
      <c r="DK38" s="625"/>
      <c r="DL38" s="632">
        <v>244821</v>
      </c>
      <c r="DM38" s="624"/>
      <c r="DN38" s="624"/>
      <c r="DO38" s="624"/>
      <c r="DP38" s="624"/>
      <c r="DQ38" s="624"/>
      <c r="DR38" s="624"/>
      <c r="DS38" s="624"/>
      <c r="DT38" s="624"/>
      <c r="DU38" s="624"/>
      <c r="DV38" s="625"/>
      <c r="DW38" s="628">
        <v>7.5</v>
      </c>
      <c r="DX38" s="655"/>
      <c r="DY38" s="655"/>
      <c r="DZ38" s="655"/>
      <c r="EA38" s="655"/>
      <c r="EB38" s="655"/>
      <c r="EC38" s="656"/>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121</v>
      </c>
      <c r="S39" s="624"/>
      <c r="T39" s="624"/>
      <c r="U39" s="624"/>
      <c r="V39" s="624"/>
      <c r="W39" s="624"/>
      <c r="X39" s="624"/>
      <c r="Y39" s="625"/>
      <c r="Z39" s="626" t="s">
        <v>121</v>
      </c>
      <c r="AA39" s="626"/>
      <c r="AB39" s="626"/>
      <c r="AC39" s="626"/>
      <c r="AD39" s="627" t="s">
        <v>121</v>
      </c>
      <c r="AE39" s="627"/>
      <c r="AF39" s="627"/>
      <c r="AG39" s="627"/>
      <c r="AH39" s="627"/>
      <c r="AI39" s="627"/>
      <c r="AJ39" s="627"/>
      <c r="AK39" s="627"/>
      <c r="AL39" s="628" t="s">
        <v>121</v>
      </c>
      <c r="AM39" s="629"/>
      <c r="AN39" s="629"/>
      <c r="AO39" s="630"/>
      <c r="AQ39" s="689" t="s">
        <v>327</v>
      </c>
      <c r="AR39" s="690"/>
      <c r="AS39" s="690"/>
      <c r="AT39" s="690"/>
      <c r="AU39" s="690"/>
      <c r="AV39" s="690"/>
      <c r="AW39" s="690"/>
      <c r="AX39" s="690"/>
      <c r="AY39" s="691"/>
      <c r="AZ39" s="623">
        <v>92814</v>
      </c>
      <c r="BA39" s="624"/>
      <c r="BB39" s="624"/>
      <c r="BC39" s="624"/>
      <c r="BD39" s="653"/>
      <c r="BE39" s="653"/>
      <c r="BF39" s="669"/>
      <c r="BG39" s="620" t="s">
        <v>328</v>
      </c>
      <c r="BH39" s="621"/>
      <c r="BI39" s="621"/>
      <c r="BJ39" s="621"/>
      <c r="BK39" s="621"/>
      <c r="BL39" s="621"/>
      <c r="BM39" s="621"/>
      <c r="BN39" s="621"/>
      <c r="BO39" s="621"/>
      <c r="BP39" s="621"/>
      <c r="BQ39" s="621"/>
      <c r="BR39" s="621"/>
      <c r="BS39" s="621"/>
      <c r="BT39" s="621"/>
      <c r="BU39" s="622"/>
      <c r="BV39" s="623">
        <v>1253</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233818</v>
      </c>
      <c r="CS39" s="653"/>
      <c r="CT39" s="653"/>
      <c r="CU39" s="653"/>
      <c r="CV39" s="653"/>
      <c r="CW39" s="653"/>
      <c r="CX39" s="653"/>
      <c r="CY39" s="654"/>
      <c r="CZ39" s="628">
        <v>4.5</v>
      </c>
      <c r="DA39" s="655"/>
      <c r="DB39" s="655"/>
      <c r="DC39" s="658"/>
      <c r="DD39" s="632">
        <v>213282</v>
      </c>
      <c r="DE39" s="653"/>
      <c r="DF39" s="653"/>
      <c r="DG39" s="653"/>
      <c r="DH39" s="653"/>
      <c r="DI39" s="653"/>
      <c r="DJ39" s="653"/>
      <c r="DK39" s="654"/>
      <c r="DL39" s="632" t="s">
        <v>121</v>
      </c>
      <c r="DM39" s="653"/>
      <c r="DN39" s="653"/>
      <c r="DO39" s="653"/>
      <c r="DP39" s="653"/>
      <c r="DQ39" s="653"/>
      <c r="DR39" s="653"/>
      <c r="DS39" s="653"/>
      <c r="DT39" s="653"/>
      <c r="DU39" s="653"/>
      <c r="DV39" s="654"/>
      <c r="DW39" s="628" t="s">
        <v>121</v>
      </c>
      <c r="DX39" s="655"/>
      <c r="DY39" s="655"/>
      <c r="DZ39" s="655"/>
      <c r="EA39" s="655"/>
      <c r="EB39" s="655"/>
      <c r="EC39" s="656"/>
    </row>
    <row r="40" spans="2:133" ht="11.25" customHeight="1" x14ac:dyDescent="0.15">
      <c r="B40" s="620" t="s">
        <v>330</v>
      </c>
      <c r="C40" s="621"/>
      <c r="D40" s="621"/>
      <c r="E40" s="621"/>
      <c r="F40" s="621"/>
      <c r="G40" s="621"/>
      <c r="H40" s="621"/>
      <c r="I40" s="621"/>
      <c r="J40" s="621"/>
      <c r="K40" s="621"/>
      <c r="L40" s="621"/>
      <c r="M40" s="621"/>
      <c r="N40" s="621"/>
      <c r="O40" s="621"/>
      <c r="P40" s="621"/>
      <c r="Q40" s="622"/>
      <c r="R40" s="623">
        <v>6495</v>
      </c>
      <c r="S40" s="624"/>
      <c r="T40" s="624"/>
      <c r="U40" s="624"/>
      <c r="V40" s="624"/>
      <c r="W40" s="624"/>
      <c r="X40" s="624"/>
      <c r="Y40" s="625"/>
      <c r="Z40" s="626">
        <v>0.1</v>
      </c>
      <c r="AA40" s="626"/>
      <c r="AB40" s="626"/>
      <c r="AC40" s="626"/>
      <c r="AD40" s="627" t="s">
        <v>121</v>
      </c>
      <c r="AE40" s="627"/>
      <c r="AF40" s="627"/>
      <c r="AG40" s="627"/>
      <c r="AH40" s="627"/>
      <c r="AI40" s="627"/>
      <c r="AJ40" s="627"/>
      <c r="AK40" s="627"/>
      <c r="AL40" s="628" t="s">
        <v>121</v>
      </c>
      <c r="AM40" s="629"/>
      <c r="AN40" s="629"/>
      <c r="AO40" s="630"/>
      <c r="AQ40" s="689" t="s">
        <v>331</v>
      </c>
      <c r="AR40" s="690"/>
      <c r="AS40" s="690"/>
      <c r="AT40" s="690"/>
      <c r="AU40" s="690"/>
      <c r="AV40" s="690"/>
      <c r="AW40" s="690"/>
      <c r="AX40" s="690"/>
      <c r="AY40" s="691"/>
      <c r="AZ40" s="623">
        <v>1279</v>
      </c>
      <c r="BA40" s="624"/>
      <c r="BB40" s="624"/>
      <c r="BC40" s="624"/>
      <c r="BD40" s="653"/>
      <c r="BE40" s="653"/>
      <c r="BF40" s="669"/>
      <c r="BG40" s="673" t="s">
        <v>332</v>
      </c>
      <c r="BH40" s="674"/>
      <c r="BI40" s="674"/>
      <c r="BJ40" s="674"/>
      <c r="BK40" s="674"/>
      <c r="BL40" s="211"/>
      <c r="BM40" s="621" t="s">
        <v>333</v>
      </c>
      <c r="BN40" s="621"/>
      <c r="BO40" s="621"/>
      <c r="BP40" s="621"/>
      <c r="BQ40" s="621"/>
      <c r="BR40" s="621"/>
      <c r="BS40" s="621"/>
      <c r="BT40" s="621"/>
      <c r="BU40" s="622"/>
      <c r="BV40" s="623">
        <v>99</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51460</v>
      </c>
      <c r="CS40" s="624"/>
      <c r="CT40" s="624"/>
      <c r="CU40" s="624"/>
      <c r="CV40" s="624"/>
      <c r="CW40" s="624"/>
      <c r="CX40" s="624"/>
      <c r="CY40" s="625"/>
      <c r="CZ40" s="628">
        <v>1</v>
      </c>
      <c r="DA40" s="655"/>
      <c r="DB40" s="655"/>
      <c r="DC40" s="658"/>
      <c r="DD40" s="632">
        <v>40000</v>
      </c>
      <c r="DE40" s="624"/>
      <c r="DF40" s="624"/>
      <c r="DG40" s="624"/>
      <c r="DH40" s="624"/>
      <c r="DI40" s="624"/>
      <c r="DJ40" s="624"/>
      <c r="DK40" s="625"/>
      <c r="DL40" s="632">
        <v>40000</v>
      </c>
      <c r="DM40" s="624"/>
      <c r="DN40" s="624"/>
      <c r="DO40" s="624"/>
      <c r="DP40" s="624"/>
      <c r="DQ40" s="624"/>
      <c r="DR40" s="624"/>
      <c r="DS40" s="624"/>
      <c r="DT40" s="624"/>
      <c r="DU40" s="624"/>
      <c r="DV40" s="625"/>
      <c r="DW40" s="628">
        <v>1.2</v>
      </c>
      <c r="DX40" s="655"/>
      <c r="DY40" s="655"/>
      <c r="DZ40" s="655"/>
      <c r="EA40" s="655"/>
      <c r="EB40" s="655"/>
      <c r="EC40" s="656"/>
    </row>
    <row r="41" spans="2:133" ht="11.25" customHeight="1" x14ac:dyDescent="0.15">
      <c r="B41" s="644" t="s">
        <v>335</v>
      </c>
      <c r="C41" s="645"/>
      <c r="D41" s="645"/>
      <c r="E41" s="645"/>
      <c r="F41" s="645"/>
      <c r="G41" s="645"/>
      <c r="H41" s="645"/>
      <c r="I41" s="645"/>
      <c r="J41" s="645"/>
      <c r="K41" s="645"/>
      <c r="L41" s="645"/>
      <c r="M41" s="645"/>
      <c r="N41" s="645"/>
      <c r="O41" s="645"/>
      <c r="P41" s="645"/>
      <c r="Q41" s="646"/>
      <c r="R41" s="698">
        <v>5308172</v>
      </c>
      <c r="S41" s="699"/>
      <c r="T41" s="699"/>
      <c r="U41" s="699"/>
      <c r="V41" s="699"/>
      <c r="W41" s="699"/>
      <c r="X41" s="699"/>
      <c r="Y41" s="700"/>
      <c r="Z41" s="701">
        <v>100</v>
      </c>
      <c r="AA41" s="701"/>
      <c r="AB41" s="701"/>
      <c r="AC41" s="701"/>
      <c r="AD41" s="702">
        <v>3237977</v>
      </c>
      <c r="AE41" s="702"/>
      <c r="AF41" s="702"/>
      <c r="AG41" s="702"/>
      <c r="AH41" s="702"/>
      <c r="AI41" s="702"/>
      <c r="AJ41" s="702"/>
      <c r="AK41" s="702"/>
      <c r="AL41" s="703">
        <v>100</v>
      </c>
      <c r="AM41" s="683"/>
      <c r="AN41" s="683"/>
      <c r="AO41" s="704"/>
      <c r="AQ41" s="689" t="s">
        <v>336</v>
      </c>
      <c r="AR41" s="690"/>
      <c r="AS41" s="690"/>
      <c r="AT41" s="690"/>
      <c r="AU41" s="690"/>
      <c r="AV41" s="690"/>
      <c r="AW41" s="690"/>
      <c r="AX41" s="690"/>
      <c r="AY41" s="691"/>
      <c r="AZ41" s="623">
        <v>54350</v>
      </c>
      <c r="BA41" s="624"/>
      <c r="BB41" s="624"/>
      <c r="BC41" s="624"/>
      <c r="BD41" s="653"/>
      <c r="BE41" s="653"/>
      <c r="BF41" s="669"/>
      <c r="BG41" s="673"/>
      <c r="BH41" s="674"/>
      <c r="BI41" s="674"/>
      <c r="BJ41" s="674"/>
      <c r="BK41" s="674"/>
      <c r="BL41" s="211"/>
      <c r="BM41" s="621" t="s">
        <v>337</v>
      </c>
      <c r="BN41" s="621"/>
      <c r="BO41" s="621"/>
      <c r="BP41" s="621"/>
      <c r="BQ41" s="621"/>
      <c r="BR41" s="621"/>
      <c r="BS41" s="621"/>
      <c r="BT41" s="621"/>
      <c r="BU41" s="622"/>
      <c r="BV41" s="623">
        <v>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121</v>
      </c>
      <c r="CS41" s="653"/>
      <c r="CT41" s="653"/>
      <c r="CU41" s="653"/>
      <c r="CV41" s="653"/>
      <c r="CW41" s="653"/>
      <c r="CX41" s="653"/>
      <c r="CY41" s="654"/>
      <c r="CZ41" s="628" t="s">
        <v>121</v>
      </c>
      <c r="DA41" s="655"/>
      <c r="DB41" s="655"/>
      <c r="DC41" s="658"/>
      <c r="DD41" s="632" t="s">
        <v>121</v>
      </c>
      <c r="DE41" s="653"/>
      <c r="DF41" s="653"/>
      <c r="DG41" s="653"/>
      <c r="DH41" s="653"/>
      <c r="DI41" s="653"/>
      <c r="DJ41" s="653"/>
      <c r="DK41" s="654"/>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15">
      <c r="AQ42" s="705" t="s">
        <v>339</v>
      </c>
      <c r="AR42" s="706"/>
      <c r="AS42" s="706"/>
      <c r="AT42" s="706"/>
      <c r="AU42" s="706"/>
      <c r="AV42" s="706"/>
      <c r="AW42" s="706"/>
      <c r="AX42" s="706"/>
      <c r="AY42" s="707"/>
      <c r="AZ42" s="698">
        <v>235034</v>
      </c>
      <c r="BA42" s="699"/>
      <c r="BB42" s="699"/>
      <c r="BC42" s="699"/>
      <c r="BD42" s="682"/>
      <c r="BE42" s="682"/>
      <c r="BF42" s="684"/>
      <c r="BG42" s="675"/>
      <c r="BH42" s="676"/>
      <c r="BI42" s="676"/>
      <c r="BJ42" s="676"/>
      <c r="BK42" s="676"/>
      <c r="BL42" s="212"/>
      <c r="BM42" s="645" t="s">
        <v>340</v>
      </c>
      <c r="BN42" s="645"/>
      <c r="BO42" s="645"/>
      <c r="BP42" s="645"/>
      <c r="BQ42" s="645"/>
      <c r="BR42" s="645"/>
      <c r="BS42" s="645"/>
      <c r="BT42" s="645"/>
      <c r="BU42" s="646"/>
      <c r="BV42" s="698">
        <v>433</v>
      </c>
      <c r="BW42" s="699"/>
      <c r="BX42" s="699"/>
      <c r="BY42" s="699"/>
      <c r="BZ42" s="699"/>
      <c r="CA42" s="699"/>
      <c r="CB42" s="708"/>
      <c r="CD42" s="620" t="s">
        <v>341</v>
      </c>
      <c r="CE42" s="621"/>
      <c r="CF42" s="621"/>
      <c r="CG42" s="621"/>
      <c r="CH42" s="621"/>
      <c r="CI42" s="621"/>
      <c r="CJ42" s="621"/>
      <c r="CK42" s="621"/>
      <c r="CL42" s="621"/>
      <c r="CM42" s="621"/>
      <c r="CN42" s="621"/>
      <c r="CO42" s="621"/>
      <c r="CP42" s="621"/>
      <c r="CQ42" s="622"/>
      <c r="CR42" s="623">
        <v>548062</v>
      </c>
      <c r="CS42" s="653"/>
      <c r="CT42" s="653"/>
      <c r="CU42" s="653"/>
      <c r="CV42" s="653"/>
      <c r="CW42" s="653"/>
      <c r="CX42" s="653"/>
      <c r="CY42" s="654"/>
      <c r="CZ42" s="628">
        <v>10.6</v>
      </c>
      <c r="DA42" s="655"/>
      <c r="DB42" s="655"/>
      <c r="DC42" s="658"/>
      <c r="DD42" s="632">
        <v>296138</v>
      </c>
      <c r="DE42" s="653"/>
      <c r="DF42" s="653"/>
      <c r="DG42" s="653"/>
      <c r="DH42" s="653"/>
      <c r="DI42" s="653"/>
      <c r="DJ42" s="653"/>
      <c r="DK42" s="654"/>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v>9794</v>
      </c>
      <c r="CS43" s="653"/>
      <c r="CT43" s="653"/>
      <c r="CU43" s="653"/>
      <c r="CV43" s="653"/>
      <c r="CW43" s="653"/>
      <c r="CX43" s="653"/>
      <c r="CY43" s="654"/>
      <c r="CZ43" s="628">
        <v>0.2</v>
      </c>
      <c r="DA43" s="655"/>
      <c r="DB43" s="655"/>
      <c r="DC43" s="658"/>
      <c r="DD43" s="632">
        <v>9794</v>
      </c>
      <c r="DE43" s="653"/>
      <c r="DF43" s="653"/>
      <c r="DG43" s="653"/>
      <c r="DH43" s="653"/>
      <c r="DI43" s="653"/>
      <c r="DJ43" s="653"/>
      <c r="DK43" s="654"/>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548049</v>
      </c>
      <c r="CS44" s="624"/>
      <c r="CT44" s="624"/>
      <c r="CU44" s="624"/>
      <c r="CV44" s="624"/>
      <c r="CW44" s="624"/>
      <c r="CX44" s="624"/>
      <c r="CY44" s="625"/>
      <c r="CZ44" s="628">
        <v>10.6</v>
      </c>
      <c r="DA44" s="629"/>
      <c r="DB44" s="629"/>
      <c r="DC44" s="635"/>
      <c r="DD44" s="632">
        <v>296125</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12148</v>
      </c>
      <c r="CS45" s="653"/>
      <c r="CT45" s="653"/>
      <c r="CU45" s="653"/>
      <c r="CV45" s="653"/>
      <c r="CW45" s="653"/>
      <c r="CX45" s="653"/>
      <c r="CY45" s="654"/>
      <c r="CZ45" s="628">
        <v>0.2</v>
      </c>
      <c r="DA45" s="655"/>
      <c r="DB45" s="655"/>
      <c r="DC45" s="658"/>
      <c r="DD45" s="632">
        <v>297</v>
      </c>
      <c r="DE45" s="653"/>
      <c r="DF45" s="653"/>
      <c r="DG45" s="653"/>
      <c r="DH45" s="653"/>
      <c r="DI45" s="653"/>
      <c r="DJ45" s="653"/>
      <c r="DK45" s="654"/>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15">
      <c r="B46" s="213"/>
      <c r="CD46" s="663"/>
      <c r="CE46" s="664"/>
      <c r="CF46" s="620" t="s">
        <v>348</v>
      </c>
      <c r="CG46" s="621"/>
      <c r="CH46" s="621"/>
      <c r="CI46" s="621"/>
      <c r="CJ46" s="621"/>
      <c r="CK46" s="621"/>
      <c r="CL46" s="621"/>
      <c r="CM46" s="621"/>
      <c r="CN46" s="621"/>
      <c r="CO46" s="621"/>
      <c r="CP46" s="621"/>
      <c r="CQ46" s="622"/>
      <c r="CR46" s="623">
        <v>526160</v>
      </c>
      <c r="CS46" s="624"/>
      <c r="CT46" s="624"/>
      <c r="CU46" s="624"/>
      <c r="CV46" s="624"/>
      <c r="CW46" s="624"/>
      <c r="CX46" s="624"/>
      <c r="CY46" s="625"/>
      <c r="CZ46" s="628">
        <v>10.1</v>
      </c>
      <c r="DA46" s="629"/>
      <c r="DB46" s="629"/>
      <c r="DC46" s="635"/>
      <c r="DD46" s="632">
        <v>291787</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15">
      <c r="B47" s="213"/>
      <c r="CD47" s="663"/>
      <c r="CE47" s="664"/>
      <c r="CF47" s="620" t="s">
        <v>349</v>
      </c>
      <c r="CG47" s="621"/>
      <c r="CH47" s="621"/>
      <c r="CI47" s="621"/>
      <c r="CJ47" s="621"/>
      <c r="CK47" s="621"/>
      <c r="CL47" s="621"/>
      <c r="CM47" s="621"/>
      <c r="CN47" s="621"/>
      <c r="CO47" s="621"/>
      <c r="CP47" s="621"/>
      <c r="CQ47" s="622"/>
      <c r="CR47" s="623">
        <v>13</v>
      </c>
      <c r="CS47" s="653"/>
      <c r="CT47" s="653"/>
      <c r="CU47" s="653"/>
      <c r="CV47" s="653"/>
      <c r="CW47" s="653"/>
      <c r="CX47" s="653"/>
      <c r="CY47" s="654"/>
      <c r="CZ47" s="628">
        <v>0</v>
      </c>
      <c r="DA47" s="655"/>
      <c r="DB47" s="655"/>
      <c r="DC47" s="658"/>
      <c r="DD47" s="632">
        <v>13</v>
      </c>
      <c r="DE47" s="653"/>
      <c r="DF47" s="653"/>
      <c r="DG47" s="653"/>
      <c r="DH47" s="653"/>
      <c r="DI47" s="653"/>
      <c r="DJ47" s="653"/>
      <c r="DK47" s="654"/>
      <c r="DL47" s="692"/>
      <c r="DM47" s="693"/>
      <c r="DN47" s="693"/>
      <c r="DO47" s="693"/>
      <c r="DP47" s="693"/>
      <c r="DQ47" s="693"/>
      <c r="DR47" s="693"/>
      <c r="DS47" s="693"/>
      <c r="DT47" s="693"/>
      <c r="DU47" s="693"/>
      <c r="DV47" s="694"/>
      <c r="DW47" s="695"/>
      <c r="DX47" s="696"/>
      <c r="DY47" s="696"/>
      <c r="DZ47" s="696"/>
      <c r="EA47" s="696"/>
      <c r="EB47" s="696"/>
      <c r="EC47" s="697"/>
    </row>
    <row r="48" spans="2:133" x14ac:dyDescent="0.15">
      <c r="B48" s="213"/>
      <c r="CD48" s="665"/>
      <c r="CE48" s="666"/>
      <c r="CF48" s="620" t="s">
        <v>350</v>
      </c>
      <c r="CG48" s="621"/>
      <c r="CH48" s="621"/>
      <c r="CI48" s="621"/>
      <c r="CJ48" s="621"/>
      <c r="CK48" s="621"/>
      <c r="CL48" s="621"/>
      <c r="CM48" s="621"/>
      <c r="CN48" s="621"/>
      <c r="CO48" s="621"/>
      <c r="CP48" s="621"/>
      <c r="CQ48" s="622"/>
      <c r="CR48" s="623" t="s">
        <v>121</v>
      </c>
      <c r="CS48" s="624"/>
      <c r="CT48" s="624"/>
      <c r="CU48" s="624"/>
      <c r="CV48" s="624"/>
      <c r="CW48" s="624"/>
      <c r="CX48" s="624"/>
      <c r="CY48" s="625"/>
      <c r="CZ48" s="628" t="s">
        <v>121</v>
      </c>
      <c r="DA48" s="629"/>
      <c r="DB48" s="629"/>
      <c r="DC48" s="635"/>
      <c r="DD48" s="632" t="s">
        <v>121</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15">
      <c r="B49" s="213"/>
      <c r="CD49" s="644" t="s">
        <v>351</v>
      </c>
      <c r="CE49" s="645"/>
      <c r="CF49" s="645"/>
      <c r="CG49" s="645"/>
      <c r="CH49" s="645"/>
      <c r="CI49" s="645"/>
      <c r="CJ49" s="645"/>
      <c r="CK49" s="645"/>
      <c r="CL49" s="645"/>
      <c r="CM49" s="645"/>
      <c r="CN49" s="645"/>
      <c r="CO49" s="645"/>
      <c r="CP49" s="645"/>
      <c r="CQ49" s="646"/>
      <c r="CR49" s="698">
        <v>5188214</v>
      </c>
      <c r="CS49" s="682"/>
      <c r="CT49" s="682"/>
      <c r="CU49" s="682"/>
      <c r="CV49" s="682"/>
      <c r="CW49" s="682"/>
      <c r="CX49" s="682"/>
      <c r="CY49" s="711"/>
      <c r="CZ49" s="703">
        <v>100</v>
      </c>
      <c r="DA49" s="712"/>
      <c r="DB49" s="712"/>
      <c r="DC49" s="713"/>
      <c r="DD49" s="714">
        <v>3957674</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rP5JApSAis6Vik629zNRW4BG1MLVYBqo/px4l5ou19No5jADkKx+0Z4aRgtFqDAOy8joO0PVbWPBzW7DRRmvVQ==" saltValue="j8at+RYR44iESLpL+xqTV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7" tint="0.79998168889431442"/>
    <pageSetUpPr fitToPage="1"/>
  </sheetPr>
  <dimension ref="A1:EA135"/>
  <sheetViews>
    <sheetView zoomScaleNormal="100"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374</v>
      </c>
      <c r="C7" s="750"/>
      <c r="D7" s="750"/>
      <c r="E7" s="750"/>
      <c r="F7" s="750"/>
      <c r="G7" s="750"/>
      <c r="H7" s="750"/>
      <c r="I7" s="750"/>
      <c r="J7" s="750"/>
      <c r="K7" s="750"/>
      <c r="L7" s="750"/>
      <c r="M7" s="750"/>
      <c r="N7" s="750"/>
      <c r="O7" s="750"/>
      <c r="P7" s="751"/>
      <c r="Q7" s="752">
        <v>5293</v>
      </c>
      <c r="R7" s="753"/>
      <c r="S7" s="753"/>
      <c r="T7" s="753"/>
      <c r="U7" s="753"/>
      <c r="V7" s="753">
        <v>5175</v>
      </c>
      <c r="W7" s="753"/>
      <c r="X7" s="753"/>
      <c r="Y7" s="753"/>
      <c r="Z7" s="753"/>
      <c r="AA7" s="753">
        <v>118</v>
      </c>
      <c r="AB7" s="753"/>
      <c r="AC7" s="753"/>
      <c r="AD7" s="753"/>
      <c r="AE7" s="754"/>
      <c r="AF7" s="755">
        <v>102</v>
      </c>
      <c r="AG7" s="756"/>
      <c r="AH7" s="756"/>
      <c r="AI7" s="756"/>
      <c r="AJ7" s="757"/>
      <c r="AK7" s="758">
        <v>322</v>
      </c>
      <c r="AL7" s="759"/>
      <c r="AM7" s="759"/>
      <c r="AN7" s="759"/>
      <c r="AO7" s="759"/>
      <c r="AP7" s="759">
        <v>3144</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562</v>
      </c>
      <c r="BT7" s="747"/>
      <c r="BU7" s="747"/>
      <c r="BV7" s="747"/>
      <c r="BW7" s="747"/>
      <c r="BX7" s="747"/>
      <c r="BY7" s="747"/>
      <c r="BZ7" s="747"/>
      <c r="CA7" s="747"/>
      <c r="CB7" s="747"/>
      <c r="CC7" s="747"/>
      <c r="CD7" s="747"/>
      <c r="CE7" s="747"/>
      <c r="CF7" s="747"/>
      <c r="CG7" s="762"/>
      <c r="CH7" s="743">
        <v>7</v>
      </c>
      <c r="CI7" s="744"/>
      <c r="CJ7" s="744"/>
      <c r="CK7" s="744"/>
      <c r="CL7" s="745"/>
      <c r="CM7" s="743">
        <v>-29</v>
      </c>
      <c r="CN7" s="744"/>
      <c r="CO7" s="744"/>
      <c r="CP7" s="744"/>
      <c r="CQ7" s="745"/>
      <c r="CR7" s="743">
        <v>10</v>
      </c>
      <c r="CS7" s="744"/>
      <c r="CT7" s="744"/>
      <c r="CU7" s="744"/>
      <c r="CV7" s="745"/>
      <c r="CW7" s="743">
        <v>3</v>
      </c>
      <c r="CX7" s="744"/>
      <c r="CY7" s="744"/>
      <c r="CZ7" s="744"/>
      <c r="DA7" s="745"/>
      <c r="DB7" s="743" t="s">
        <v>489</v>
      </c>
      <c r="DC7" s="744"/>
      <c r="DD7" s="744"/>
      <c r="DE7" s="744"/>
      <c r="DF7" s="745"/>
      <c r="DG7" s="743" t="s">
        <v>489</v>
      </c>
      <c r="DH7" s="744"/>
      <c r="DI7" s="744"/>
      <c r="DJ7" s="744"/>
      <c r="DK7" s="745"/>
      <c r="DL7" s="743" t="s">
        <v>489</v>
      </c>
      <c r="DM7" s="744"/>
      <c r="DN7" s="744"/>
      <c r="DO7" s="744"/>
      <c r="DP7" s="745"/>
      <c r="DQ7" s="743" t="s">
        <v>489</v>
      </c>
      <c r="DR7" s="744"/>
      <c r="DS7" s="744"/>
      <c r="DT7" s="744"/>
      <c r="DU7" s="745"/>
      <c r="DV7" s="746"/>
      <c r="DW7" s="747"/>
      <c r="DX7" s="747"/>
      <c r="DY7" s="747"/>
      <c r="DZ7" s="748"/>
      <c r="EA7" s="222"/>
    </row>
    <row r="8" spans="1:131" s="223" customFormat="1" ht="26.25" customHeight="1" x14ac:dyDescent="0.15">
      <c r="A8" s="226">
        <v>2</v>
      </c>
      <c r="B8" s="780" t="s">
        <v>375</v>
      </c>
      <c r="C8" s="781"/>
      <c r="D8" s="781"/>
      <c r="E8" s="781"/>
      <c r="F8" s="781"/>
      <c r="G8" s="781"/>
      <c r="H8" s="781"/>
      <c r="I8" s="781"/>
      <c r="J8" s="781"/>
      <c r="K8" s="781"/>
      <c r="L8" s="781"/>
      <c r="M8" s="781"/>
      <c r="N8" s="781"/>
      <c r="O8" s="781"/>
      <c r="P8" s="782"/>
      <c r="Q8" s="783">
        <v>15</v>
      </c>
      <c r="R8" s="784"/>
      <c r="S8" s="784"/>
      <c r="T8" s="784"/>
      <c r="U8" s="784"/>
      <c r="V8" s="784">
        <v>13</v>
      </c>
      <c r="W8" s="784"/>
      <c r="X8" s="784"/>
      <c r="Y8" s="784"/>
      <c r="Z8" s="784"/>
      <c r="AA8" s="784">
        <v>2</v>
      </c>
      <c r="AB8" s="784"/>
      <c r="AC8" s="784"/>
      <c r="AD8" s="784"/>
      <c r="AE8" s="785"/>
      <c r="AF8" s="786">
        <v>2</v>
      </c>
      <c r="AG8" s="787"/>
      <c r="AH8" s="787"/>
      <c r="AI8" s="787"/>
      <c r="AJ8" s="788"/>
      <c r="AK8" s="769" t="s">
        <v>489</v>
      </c>
      <c r="AL8" s="770"/>
      <c r="AM8" s="770"/>
      <c r="AN8" s="770"/>
      <c r="AO8" s="770"/>
      <c r="AP8" s="770" t="s">
        <v>489</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377</v>
      </c>
      <c r="B23" s="789" t="s">
        <v>378</v>
      </c>
      <c r="C23" s="790"/>
      <c r="D23" s="790"/>
      <c r="E23" s="790"/>
      <c r="F23" s="790"/>
      <c r="G23" s="790"/>
      <c r="H23" s="790"/>
      <c r="I23" s="790"/>
      <c r="J23" s="790"/>
      <c r="K23" s="790"/>
      <c r="L23" s="790"/>
      <c r="M23" s="790"/>
      <c r="N23" s="790"/>
      <c r="O23" s="790"/>
      <c r="P23" s="791"/>
      <c r="Q23" s="792">
        <v>5308</v>
      </c>
      <c r="R23" s="793"/>
      <c r="S23" s="793"/>
      <c r="T23" s="793"/>
      <c r="U23" s="793"/>
      <c r="V23" s="793">
        <v>5188</v>
      </c>
      <c r="W23" s="793"/>
      <c r="X23" s="793"/>
      <c r="Y23" s="793"/>
      <c r="Z23" s="793"/>
      <c r="AA23" s="793">
        <v>120</v>
      </c>
      <c r="AB23" s="793"/>
      <c r="AC23" s="793"/>
      <c r="AD23" s="793"/>
      <c r="AE23" s="794"/>
      <c r="AF23" s="795">
        <v>104</v>
      </c>
      <c r="AG23" s="793"/>
      <c r="AH23" s="793"/>
      <c r="AI23" s="793"/>
      <c r="AJ23" s="796"/>
      <c r="AK23" s="797"/>
      <c r="AL23" s="798"/>
      <c r="AM23" s="798"/>
      <c r="AN23" s="798"/>
      <c r="AO23" s="798"/>
      <c r="AP23" s="793">
        <v>3144</v>
      </c>
      <c r="AQ23" s="793"/>
      <c r="AR23" s="793"/>
      <c r="AS23" s="793"/>
      <c r="AT23" s="793"/>
      <c r="AU23" s="809"/>
      <c r="AV23" s="809"/>
      <c r="AW23" s="809"/>
      <c r="AX23" s="809"/>
      <c r="AY23" s="810"/>
      <c r="AZ23" s="811" t="s">
        <v>121</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389</v>
      </c>
      <c r="C28" s="750"/>
      <c r="D28" s="750"/>
      <c r="E28" s="750"/>
      <c r="F28" s="750"/>
      <c r="G28" s="750"/>
      <c r="H28" s="750"/>
      <c r="I28" s="750"/>
      <c r="J28" s="750"/>
      <c r="K28" s="750"/>
      <c r="L28" s="750"/>
      <c r="M28" s="750"/>
      <c r="N28" s="750"/>
      <c r="O28" s="750"/>
      <c r="P28" s="751"/>
      <c r="Q28" s="822">
        <v>840</v>
      </c>
      <c r="R28" s="823"/>
      <c r="S28" s="823"/>
      <c r="T28" s="823"/>
      <c r="U28" s="823"/>
      <c r="V28" s="823">
        <v>772</v>
      </c>
      <c r="W28" s="823"/>
      <c r="X28" s="823"/>
      <c r="Y28" s="823"/>
      <c r="Z28" s="823"/>
      <c r="AA28" s="823">
        <v>69</v>
      </c>
      <c r="AB28" s="823"/>
      <c r="AC28" s="823"/>
      <c r="AD28" s="823"/>
      <c r="AE28" s="824"/>
      <c r="AF28" s="825">
        <v>69</v>
      </c>
      <c r="AG28" s="823"/>
      <c r="AH28" s="823"/>
      <c r="AI28" s="823"/>
      <c r="AJ28" s="826"/>
      <c r="AK28" s="827">
        <v>94</v>
      </c>
      <c r="AL28" s="828"/>
      <c r="AM28" s="828"/>
      <c r="AN28" s="828"/>
      <c r="AO28" s="828"/>
      <c r="AP28" s="828" t="s">
        <v>489</v>
      </c>
      <c r="AQ28" s="828"/>
      <c r="AR28" s="828"/>
      <c r="AS28" s="828"/>
      <c r="AT28" s="828"/>
      <c r="AU28" s="828" t="s">
        <v>489</v>
      </c>
      <c r="AV28" s="828"/>
      <c r="AW28" s="828"/>
      <c r="AX28" s="828"/>
      <c r="AY28" s="828"/>
      <c r="AZ28" s="829" t="s">
        <v>489</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390</v>
      </c>
      <c r="C29" s="781"/>
      <c r="D29" s="781"/>
      <c r="E29" s="781"/>
      <c r="F29" s="781"/>
      <c r="G29" s="781"/>
      <c r="H29" s="781"/>
      <c r="I29" s="781"/>
      <c r="J29" s="781"/>
      <c r="K29" s="781"/>
      <c r="L29" s="781"/>
      <c r="M29" s="781"/>
      <c r="N29" s="781"/>
      <c r="O29" s="781"/>
      <c r="P29" s="782"/>
      <c r="Q29" s="783">
        <v>900</v>
      </c>
      <c r="R29" s="784"/>
      <c r="S29" s="784"/>
      <c r="T29" s="784"/>
      <c r="U29" s="784"/>
      <c r="V29" s="784">
        <v>867</v>
      </c>
      <c r="W29" s="784"/>
      <c r="X29" s="784"/>
      <c r="Y29" s="784"/>
      <c r="Z29" s="784"/>
      <c r="AA29" s="784">
        <v>34</v>
      </c>
      <c r="AB29" s="784"/>
      <c r="AC29" s="784"/>
      <c r="AD29" s="784"/>
      <c r="AE29" s="785"/>
      <c r="AF29" s="786">
        <v>34</v>
      </c>
      <c r="AG29" s="787"/>
      <c r="AH29" s="787"/>
      <c r="AI29" s="787"/>
      <c r="AJ29" s="788"/>
      <c r="AK29" s="834">
        <v>159</v>
      </c>
      <c r="AL29" s="830"/>
      <c r="AM29" s="830"/>
      <c r="AN29" s="830"/>
      <c r="AO29" s="830"/>
      <c r="AP29" s="830" t="s">
        <v>489</v>
      </c>
      <c r="AQ29" s="830"/>
      <c r="AR29" s="830"/>
      <c r="AS29" s="830"/>
      <c r="AT29" s="830"/>
      <c r="AU29" s="830" t="s">
        <v>489</v>
      </c>
      <c r="AV29" s="830"/>
      <c r="AW29" s="830"/>
      <c r="AX29" s="830"/>
      <c r="AY29" s="830"/>
      <c r="AZ29" s="831" t="s">
        <v>489</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391</v>
      </c>
      <c r="C30" s="781"/>
      <c r="D30" s="781"/>
      <c r="E30" s="781"/>
      <c r="F30" s="781"/>
      <c r="G30" s="781"/>
      <c r="H30" s="781"/>
      <c r="I30" s="781"/>
      <c r="J30" s="781"/>
      <c r="K30" s="781"/>
      <c r="L30" s="781"/>
      <c r="M30" s="781"/>
      <c r="N30" s="781"/>
      <c r="O30" s="781"/>
      <c r="P30" s="782"/>
      <c r="Q30" s="783">
        <v>101</v>
      </c>
      <c r="R30" s="784"/>
      <c r="S30" s="784"/>
      <c r="T30" s="784"/>
      <c r="U30" s="784"/>
      <c r="V30" s="784">
        <v>100</v>
      </c>
      <c r="W30" s="784"/>
      <c r="X30" s="784"/>
      <c r="Y30" s="784"/>
      <c r="Z30" s="784"/>
      <c r="AA30" s="784">
        <v>1</v>
      </c>
      <c r="AB30" s="784"/>
      <c r="AC30" s="784"/>
      <c r="AD30" s="784"/>
      <c r="AE30" s="785"/>
      <c r="AF30" s="786">
        <v>1</v>
      </c>
      <c r="AG30" s="787"/>
      <c r="AH30" s="787"/>
      <c r="AI30" s="787"/>
      <c r="AJ30" s="788"/>
      <c r="AK30" s="834">
        <v>27</v>
      </c>
      <c r="AL30" s="830"/>
      <c r="AM30" s="830"/>
      <c r="AN30" s="830"/>
      <c r="AO30" s="830"/>
      <c r="AP30" s="830" t="s">
        <v>489</v>
      </c>
      <c r="AQ30" s="830"/>
      <c r="AR30" s="830"/>
      <c r="AS30" s="830"/>
      <c r="AT30" s="830"/>
      <c r="AU30" s="830" t="s">
        <v>489</v>
      </c>
      <c r="AV30" s="830"/>
      <c r="AW30" s="830"/>
      <c r="AX30" s="830"/>
      <c r="AY30" s="830"/>
      <c r="AZ30" s="831" t="s">
        <v>489</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392</v>
      </c>
      <c r="C31" s="781"/>
      <c r="D31" s="781"/>
      <c r="E31" s="781"/>
      <c r="F31" s="781"/>
      <c r="G31" s="781"/>
      <c r="H31" s="781"/>
      <c r="I31" s="781"/>
      <c r="J31" s="781"/>
      <c r="K31" s="781"/>
      <c r="L31" s="781"/>
      <c r="M31" s="781"/>
      <c r="N31" s="781"/>
      <c r="O31" s="781"/>
      <c r="P31" s="782"/>
      <c r="Q31" s="783">
        <v>5</v>
      </c>
      <c r="R31" s="784"/>
      <c r="S31" s="784"/>
      <c r="T31" s="784"/>
      <c r="U31" s="784"/>
      <c r="V31" s="784">
        <v>5</v>
      </c>
      <c r="W31" s="784"/>
      <c r="X31" s="784"/>
      <c r="Y31" s="784"/>
      <c r="Z31" s="784"/>
      <c r="AA31" s="784">
        <v>0</v>
      </c>
      <c r="AB31" s="784"/>
      <c r="AC31" s="784"/>
      <c r="AD31" s="784"/>
      <c r="AE31" s="785"/>
      <c r="AF31" s="786">
        <v>0</v>
      </c>
      <c r="AG31" s="787"/>
      <c r="AH31" s="787"/>
      <c r="AI31" s="787"/>
      <c r="AJ31" s="788"/>
      <c r="AK31" s="834">
        <v>3</v>
      </c>
      <c r="AL31" s="830"/>
      <c r="AM31" s="830"/>
      <c r="AN31" s="830"/>
      <c r="AO31" s="830"/>
      <c r="AP31" s="830" t="s">
        <v>489</v>
      </c>
      <c r="AQ31" s="830"/>
      <c r="AR31" s="830"/>
      <c r="AS31" s="830"/>
      <c r="AT31" s="830"/>
      <c r="AU31" s="830" t="s">
        <v>489</v>
      </c>
      <c r="AV31" s="830"/>
      <c r="AW31" s="830"/>
      <c r="AX31" s="830"/>
      <c r="AY31" s="830"/>
      <c r="AZ31" s="831" t="s">
        <v>489</v>
      </c>
      <c r="BA31" s="831"/>
      <c r="BB31" s="831"/>
      <c r="BC31" s="831"/>
      <c r="BD31" s="831"/>
      <c r="BE31" s="832"/>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393</v>
      </c>
      <c r="C32" s="781"/>
      <c r="D32" s="781"/>
      <c r="E32" s="781"/>
      <c r="F32" s="781"/>
      <c r="G32" s="781"/>
      <c r="H32" s="781"/>
      <c r="I32" s="781"/>
      <c r="J32" s="781"/>
      <c r="K32" s="781"/>
      <c r="L32" s="781"/>
      <c r="M32" s="781"/>
      <c r="N32" s="781"/>
      <c r="O32" s="781"/>
      <c r="P32" s="782"/>
      <c r="Q32" s="783">
        <v>184</v>
      </c>
      <c r="R32" s="784"/>
      <c r="S32" s="784"/>
      <c r="T32" s="784"/>
      <c r="U32" s="784"/>
      <c r="V32" s="784">
        <v>158</v>
      </c>
      <c r="W32" s="784"/>
      <c r="X32" s="784"/>
      <c r="Y32" s="784"/>
      <c r="Z32" s="784"/>
      <c r="AA32" s="784">
        <v>26</v>
      </c>
      <c r="AB32" s="784"/>
      <c r="AC32" s="784"/>
      <c r="AD32" s="784"/>
      <c r="AE32" s="785"/>
      <c r="AF32" s="786">
        <v>221</v>
      </c>
      <c r="AG32" s="787"/>
      <c r="AH32" s="787"/>
      <c r="AI32" s="787"/>
      <c r="AJ32" s="788"/>
      <c r="AK32" s="834" t="s">
        <v>489</v>
      </c>
      <c r="AL32" s="830"/>
      <c r="AM32" s="830"/>
      <c r="AN32" s="830"/>
      <c r="AO32" s="830"/>
      <c r="AP32" s="830">
        <v>470</v>
      </c>
      <c r="AQ32" s="830"/>
      <c r="AR32" s="830"/>
      <c r="AS32" s="830"/>
      <c r="AT32" s="830"/>
      <c r="AU32" s="830" t="s">
        <v>489</v>
      </c>
      <c r="AV32" s="830"/>
      <c r="AW32" s="830"/>
      <c r="AX32" s="830"/>
      <c r="AY32" s="830"/>
      <c r="AZ32" s="831" t="s">
        <v>489</v>
      </c>
      <c r="BA32" s="831"/>
      <c r="BB32" s="831"/>
      <c r="BC32" s="831"/>
      <c r="BD32" s="831"/>
      <c r="BE32" s="832" t="s">
        <v>394</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t="s">
        <v>395</v>
      </c>
      <c r="C33" s="781"/>
      <c r="D33" s="781"/>
      <c r="E33" s="781"/>
      <c r="F33" s="781"/>
      <c r="G33" s="781"/>
      <c r="H33" s="781"/>
      <c r="I33" s="781"/>
      <c r="J33" s="781"/>
      <c r="K33" s="781"/>
      <c r="L33" s="781"/>
      <c r="M33" s="781"/>
      <c r="N33" s="781"/>
      <c r="O33" s="781"/>
      <c r="P33" s="782"/>
      <c r="Q33" s="783">
        <v>364</v>
      </c>
      <c r="R33" s="784"/>
      <c r="S33" s="784"/>
      <c r="T33" s="784"/>
      <c r="U33" s="784"/>
      <c r="V33" s="784">
        <v>341</v>
      </c>
      <c r="W33" s="784"/>
      <c r="X33" s="784"/>
      <c r="Y33" s="784"/>
      <c r="Z33" s="784"/>
      <c r="AA33" s="784">
        <v>23</v>
      </c>
      <c r="AB33" s="784"/>
      <c r="AC33" s="784"/>
      <c r="AD33" s="784"/>
      <c r="AE33" s="785"/>
      <c r="AF33" s="786">
        <v>51</v>
      </c>
      <c r="AG33" s="787"/>
      <c r="AH33" s="787"/>
      <c r="AI33" s="787"/>
      <c r="AJ33" s="788"/>
      <c r="AK33" s="834">
        <v>205</v>
      </c>
      <c r="AL33" s="830"/>
      <c r="AM33" s="830"/>
      <c r="AN33" s="830"/>
      <c r="AO33" s="830"/>
      <c r="AP33" s="830">
        <v>1380</v>
      </c>
      <c r="AQ33" s="830"/>
      <c r="AR33" s="830"/>
      <c r="AS33" s="830"/>
      <c r="AT33" s="830"/>
      <c r="AU33" s="830">
        <v>1375</v>
      </c>
      <c r="AV33" s="830"/>
      <c r="AW33" s="830"/>
      <c r="AX33" s="830"/>
      <c r="AY33" s="830"/>
      <c r="AZ33" s="831" t="s">
        <v>489</v>
      </c>
      <c r="BA33" s="831"/>
      <c r="BB33" s="831"/>
      <c r="BC33" s="831"/>
      <c r="BD33" s="831"/>
      <c r="BE33" s="832" t="s">
        <v>394</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t="s">
        <v>396</v>
      </c>
      <c r="C34" s="781"/>
      <c r="D34" s="781"/>
      <c r="E34" s="781"/>
      <c r="F34" s="781"/>
      <c r="G34" s="781"/>
      <c r="H34" s="781"/>
      <c r="I34" s="781"/>
      <c r="J34" s="781"/>
      <c r="K34" s="781"/>
      <c r="L34" s="781"/>
      <c r="M34" s="781"/>
      <c r="N34" s="781"/>
      <c r="O34" s="781"/>
      <c r="P34" s="782"/>
      <c r="Q34" s="783">
        <v>8</v>
      </c>
      <c r="R34" s="784"/>
      <c r="S34" s="784"/>
      <c r="T34" s="784"/>
      <c r="U34" s="784"/>
      <c r="V34" s="784">
        <v>7</v>
      </c>
      <c r="W34" s="784"/>
      <c r="X34" s="784"/>
      <c r="Y34" s="784"/>
      <c r="Z34" s="784"/>
      <c r="AA34" s="784">
        <v>1</v>
      </c>
      <c r="AB34" s="784"/>
      <c r="AC34" s="784"/>
      <c r="AD34" s="784"/>
      <c r="AE34" s="785"/>
      <c r="AF34" s="786" t="s">
        <v>121</v>
      </c>
      <c r="AG34" s="787"/>
      <c r="AH34" s="787"/>
      <c r="AI34" s="787"/>
      <c r="AJ34" s="788"/>
      <c r="AK34" s="834">
        <v>1</v>
      </c>
      <c r="AL34" s="830"/>
      <c r="AM34" s="830"/>
      <c r="AN34" s="830"/>
      <c r="AO34" s="830"/>
      <c r="AP34" s="830">
        <v>297</v>
      </c>
      <c r="AQ34" s="830"/>
      <c r="AR34" s="830"/>
      <c r="AS34" s="830"/>
      <c r="AT34" s="830"/>
      <c r="AU34" s="830">
        <v>297</v>
      </c>
      <c r="AV34" s="830"/>
      <c r="AW34" s="830"/>
      <c r="AX34" s="830"/>
      <c r="AY34" s="830"/>
      <c r="AZ34" s="831" t="s">
        <v>489</v>
      </c>
      <c r="BA34" s="831"/>
      <c r="BB34" s="831"/>
      <c r="BC34" s="831"/>
      <c r="BD34" s="831"/>
      <c r="BE34" s="832" t="s">
        <v>397</v>
      </c>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398</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377</v>
      </c>
      <c r="B63" s="789" t="s">
        <v>399</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376</v>
      </c>
      <c r="AG63" s="844"/>
      <c r="AH63" s="844"/>
      <c r="AI63" s="844"/>
      <c r="AJ63" s="845"/>
      <c r="AK63" s="846"/>
      <c r="AL63" s="841"/>
      <c r="AM63" s="841"/>
      <c r="AN63" s="841"/>
      <c r="AO63" s="841"/>
      <c r="AP63" s="844">
        <v>2147</v>
      </c>
      <c r="AQ63" s="844"/>
      <c r="AR63" s="844"/>
      <c r="AS63" s="844"/>
      <c r="AT63" s="844"/>
      <c r="AU63" s="844">
        <v>1672</v>
      </c>
      <c r="AV63" s="844"/>
      <c r="AW63" s="844"/>
      <c r="AX63" s="844"/>
      <c r="AY63" s="844"/>
      <c r="AZ63" s="848"/>
      <c r="BA63" s="848"/>
      <c r="BB63" s="848"/>
      <c r="BC63" s="848"/>
      <c r="BD63" s="848"/>
      <c r="BE63" s="849"/>
      <c r="BF63" s="849"/>
      <c r="BG63" s="849"/>
      <c r="BH63" s="849"/>
      <c r="BI63" s="850"/>
      <c r="BJ63" s="851" t="s">
        <v>121</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400</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401</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402</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552</v>
      </c>
      <c r="C68" s="870"/>
      <c r="D68" s="870"/>
      <c r="E68" s="870"/>
      <c r="F68" s="870"/>
      <c r="G68" s="870"/>
      <c r="H68" s="870"/>
      <c r="I68" s="870"/>
      <c r="J68" s="870"/>
      <c r="K68" s="870"/>
      <c r="L68" s="870"/>
      <c r="M68" s="870"/>
      <c r="N68" s="870"/>
      <c r="O68" s="870"/>
      <c r="P68" s="871"/>
      <c r="Q68" s="872">
        <v>3</v>
      </c>
      <c r="R68" s="866"/>
      <c r="S68" s="866"/>
      <c r="T68" s="866"/>
      <c r="U68" s="866"/>
      <c r="V68" s="866">
        <v>3</v>
      </c>
      <c r="W68" s="866"/>
      <c r="X68" s="866"/>
      <c r="Y68" s="866"/>
      <c r="Z68" s="866"/>
      <c r="AA68" s="866">
        <v>1</v>
      </c>
      <c r="AB68" s="866"/>
      <c r="AC68" s="866"/>
      <c r="AD68" s="866"/>
      <c r="AE68" s="866"/>
      <c r="AF68" s="866">
        <v>1</v>
      </c>
      <c r="AG68" s="866"/>
      <c r="AH68" s="866"/>
      <c r="AI68" s="866"/>
      <c r="AJ68" s="866"/>
      <c r="AK68" s="866">
        <v>0</v>
      </c>
      <c r="AL68" s="866"/>
      <c r="AM68" s="866"/>
      <c r="AN68" s="866"/>
      <c r="AO68" s="866"/>
      <c r="AP68" s="866" t="s">
        <v>489</v>
      </c>
      <c r="AQ68" s="866"/>
      <c r="AR68" s="866"/>
      <c r="AS68" s="866"/>
      <c r="AT68" s="866"/>
      <c r="AU68" s="866" t="s">
        <v>489</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553</v>
      </c>
      <c r="C69" s="874"/>
      <c r="D69" s="874"/>
      <c r="E69" s="874"/>
      <c r="F69" s="874"/>
      <c r="G69" s="874"/>
      <c r="H69" s="874"/>
      <c r="I69" s="874"/>
      <c r="J69" s="874"/>
      <c r="K69" s="874"/>
      <c r="L69" s="874"/>
      <c r="M69" s="874"/>
      <c r="N69" s="874"/>
      <c r="O69" s="874"/>
      <c r="P69" s="875"/>
      <c r="Q69" s="876">
        <v>10670</v>
      </c>
      <c r="R69" s="830"/>
      <c r="S69" s="830"/>
      <c r="T69" s="830"/>
      <c r="U69" s="830"/>
      <c r="V69" s="830">
        <v>10603</v>
      </c>
      <c r="W69" s="830"/>
      <c r="X69" s="830"/>
      <c r="Y69" s="830"/>
      <c r="Z69" s="830"/>
      <c r="AA69" s="830">
        <v>67</v>
      </c>
      <c r="AB69" s="830"/>
      <c r="AC69" s="830"/>
      <c r="AD69" s="830"/>
      <c r="AE69" s="830"/>
      <c r="AF69" s="830">
        <v>67</v>
      </c>
      <c r="AG69" s="830"/>
      <c r="AH69" s="830"/>
      <c r="AI69" s="830"/>
      <c r="AJ69" s="830"/>
      <c r="AK69" s="830" t="s">
        <v>489</v>
      </c>
      <c r="AL69" s="830"/>
      <c r="AM69" s="830"/>
      <c r="AN69" s="830"/>
      <c r="AO69" s="830"/>
      <c r="AP69" s="830" t="s">
        <v>489</v>
      </c>
      <c r="AQ69" s="830"/>
      <c r="AR69" s="830"/>
      <c r="AS69" s="830"/>
      <c r="AT69" s="830"/>
      <c r="AU69" s="830" t="s">
        <v>489</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554</v>
      </c>
      <c r="C70" s="874"/>
      <c r="D70" s="874"/>
      <c r="E70" s="874"/>
      <c r="F70" s="874"/>
      <c r="G70" s="874"/>
      <c r="H70" s="874"/>
      <c r="I70" s="874"/>
      <c r="J70" s="874"/>
      <c r="K70" s="874"/>
      <c r="L70" s="874"/>
      <c r="M70" s="874"/>
      <c r="N70" s="874"/>
      <c r="O70" s="874"/>
      <c r="P70" s="875"/>
      <c r="Q70" s="876">
        <v>860</v>
      </c>
      <c r="R70" s="830"/>
      <c r="S70" s="830"/>
      <c r="T70" s="830"/>
      <c r="U70" s="830"/>
      <c r="V70" s="830">
        <v>858</v>
      </c>
      <c r="W70" s="830"/>
      <c r="X70" s="830"/>
      <c r="Y70" s="830"/>
      <c r="Z70" s="830"/>
      <c r="AA70" s="830">
        <v>2</v>
      </c>
      <c r="AB70" s="830"/>
      <c r="AC70" s="830"/>
      <c r="AD70" s="830"/>
      <c r="AE70" s="830"/>
      <c r="AF70" s="830">
        <v>2</v>
      </c>
      <c r="AG70" s="830"/>
      <c r="AH70" s="830"/>
      <c r="AI70" s="830"/>
      <c r="AJ70" s="830"/>
      <c r="AK70" s="830">
        <v>2</v>
      </c>
      <c r="AL70" s="830"/>
      <c r="AM70" s="830"/>
      <c r="AN70" s="830"/>
      <c r="AO70" s="830"/>
      <c r="AP70" s="830" t="s">
        <v>489</v>
      </c>
      <c r="AQ70" s="830"/>
      <c r="AR70" s="830"/>
      <c r="AS70" s="830"/>
      <c r="AT70" s="830"/>
      <c r="AU70" s="830" t="s">
        <v>489</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555</v>
      </c>
      <c r="C71" s="874"/>
      <c r="D71" s="874"/>
      <c r="E71" s="874"/>
      <c r="F71" s="874"/>
      <c r="G71" s="874"/>
      <c r="H71" s="874"/>
      <c r="I71" s="874"/>
      <c r="J71" s="874"/>
      <c r="K71" s="874"/>
      <c r="L71" s="874"/>
      <c r="M71" s="874"/>
      <c r="N71" s="874"/>
      <c r="O71" s="874"/>
      <c r="P71" s="875"/>
      <c r="Q71" s="876">
        <v>9450</v>
      </c>
      <c r="R71" s="830"/>
      <c r="S71" s="830"/>
      <c r="T71" s="830"/>
      <c r="U71" s="830"/>
      <c r="V71" s="830">
        <v>9237</v>
      </c>
      <c r="W71" s="830"/>
      <c r="X71" s="830"/>
      <c r="Y71" s="830"/>
      <c r="Z71" s="830"/>
      <c r="AA71" s="830">
        <v>213</v>
      </c>
      <c r="AB71" s="830"/>
      <c r="AC71" s="830"/>
      <c r="AD71" s="830"/>
      <c r="AE71" s="830"/>
      <c r="AF71" s="830">
        <v>180</v>
      </c>
      <c r="AG71" s="830"/>
      <c r="AH71" s="830"/>
      <c r="AI71" s="830"/>
      <c r="AJ71" s="830"/>
      <c r="AK71" s="830">
        <v>182</v>
      </c>
      <c r="AL71" s="830"/>
      <c r="AM71" s="830"/>
      <c r="AN71" s="830"/>
      <c r="AO71" s="830"/>
      <c r="AP71" s="830">
        <v>5330</v>
      </c>
      <c r="AQ71" s="830"/>
      <c r="AR71" s="830"/>
      <c r="AS71" s="830"/>
      <c r="AT71" s="830"/>
      <c r="AU71" s="830">
        <v>133</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556</v>
      </c>
      <c r="C72" s="874"/>
      <c r="D72" s="874"/>
      <c r="E72" s="874"/>
      <c r="F72" s="874"/>
      <c r="G72" s="874"/>
      <c r="H72" s="874"/>
      <c r="I72" s="874"/>
      <c r="J72" s="874"/>
      <c r="K72" s="874"/>
      <c r="L72" s="874"/>
      <c r="M72" s="874"/>
      <c r="N72" s="874"/>
      <c r="O72" s="874"/>
      <c r="P72" s="875"/>
      <c r="Q72" s="876">
        <v>243</v>
      </c>
      <c r="R72" s="830"/>
      <c r="S72" s="830"/>
      <c r="T72" s="830"/>
      <c r="U72" s="830"/>
      <c r="V72" s="830">
        <v>238</v>
      </c>
      <c r="W72" s="830"/>
      <c r="X72" s="830"/>
      <c r="Y72" s="830"/>
      <c r="Z72" s="830"/>
      <c r="AA72" s="830">
        <v>5</v>
      </c>
      <c r="AB72" s="830"/>
      <c r="AC72" s="830"/>
      <c r="AD72" s="830"/>
      <c r="AE72" s="830"/>
      <c r="AF72" s="830">
        <v>5</v>
      </c>
      <c r="AG72" s="830"/>
      <c r="AH72" s="830"/>
      <c r="AI72" s="830"/>
      <c r="AJ72" s="830"/>
      <c r="AK72" s="830">
        <v>3</v>
      </c>
      <c r="AL72" s="830"/>
      <c r="AM72" s="830"/>
      <c r="AN72" s="830"/>
      <c r="AO72" s="830"/>
      <c r="AP72" s="830" t="s">
        <v>489</v>
      </c>
      <c r="AQ72" s="830"/>
      <c r="AR72" s="830"/>
      <c r="AS72" s="830"/>
      <c r="AT72" s="830"/>
      <c r="AU72" s="830" t="s">
        <v>489</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557</v>
      </c>
      <c r="C73" s="874"/>
      <c r="D73" s="874"/>
      <c r="E73" s="874"/>
      <c r="F73" s="874"/>
      <c r="G73" s="874"/>
      <c r="H73" s="874"/>
      <c r="I73" s="874"/>
      <c r="J73" s="874"/>
      <c r="K73" s="874"/>
      <c r="L73" s="874"/>
      <c r="M73" s="874"/>
      <c r="N73" s="874"/>
      <c r="O73" s="874"/>
      <c r="P73" s="875"/>
      <c r="Q73" s="876">
        <v>835</v>
      </c>
      <c r="R73" s="830"/>
      <c r="S73" s="830"/>
      <c r="T73" s="830"/>
      <c r="U73" s="830"/>
      <c r="V73" s="830">
        <v>828</v>
      </c>
      <c r="W73" s="830"/>
      <c r="X73" s="830"/>
      <c r="Y73" s="830"/>
      <c r="Z73" s="830"/>
      <c r="AA73" s="830">
        <v>7</v>
      </c>
      <c r="AB73" s="830"/>
      <c r="AC73" s="830"/>
      <c r="AD73" s="830"/>
      <c r="AE73" s="830"/>
      <c r="AF73" s="830">
        <v>7</v>
      </c>
      <c r="AG73" s="830"/>
      <c r="AH73" s="830"/>
      <c r="AI73" s="830"/>
      <c r="AJ73" s="830"/>
      <c r="AK73" s="830" t="s">
        <v>489</v>
      </c>
      <c r="AL73" s="830"/>
      <c r="AM73" s="830"/>
      <c r="AN73" s="830"/>
      <c r="AO73" s="830"/>
      <c r="AP73" s="830" t="s">
        <v>489</v>
      </c>
      <c r="AQ73" s="830"/>
      <c r="AR73" s="830"/>
      <c r="AS73" s="830"/>
      <c r="AT73" s="830"/>
      <c r="AU73" s="830" t="s">
        <v>489</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t="s">
        <v>558</v>
      </c>
      <c r="C74" s="874"/>
      <c r="D74" s="874"/>
      <c r="E74" s="874"/>
      <c r="F74" s="874"/>
      <c r="G74" s="874"/>
      <c r="H74" s="874"/>
      <c r="I74" s="874"/>
      <c r="J74" s="874"/>
      <c r="K74" s="874"/>
      <c r="L74" s="874"/>
      <c r="M74" s="874"/>
      <c r="N74" s="874"/>
      <c r="O74" s="874"/>
      <c r="P74" s="875"/>
      <c r="Q74" s="876">
        <v>1195</v>
      </c>
      <c r="R74" s="830"/>
      <c r="S74" s="830"/>
      <c r="T74" s="830"/>
      <c r="U74" s="830"/>
      <c r="V74" s="830">
        <v>1372</v>
      </c>
      <c r="W74" s="830"/>
      <c r="X74" s="830"/>
      <c r="Y74" s="830"/>
      <c r="Z74" s="830"/>
      <c r="AA74" s="830">
        <v>-177</v>
      </c>
      <c r="AB74" s="830"/>
      <c r="AC74" s="830"/>
      <c r="AD74" s="830"/>
      <c r="AE74" s="830"/>
      <c r="AF74" s="830" t="s">
        <v>489</v>
      </c>
      <c r="AG74" s="830"/>
      <c r="AH74" s="830"/>
      <c r="AI74" s="830"/>
      <c r="AJ74" s="830"/>
      <c r="AK74" s="830">
        <v>517</v>
      </c>
      <c r="AL74" s="830"/>
      <c r="AM74" s="830"/>
      <c r="AN74" s="830"/>
      <c r="AO74" s="830"/>
      <c r="AP74" s="830">
        <v>667</v>
      </c>
      <c r="AQ74" s="830"/>
      <c r="AR74" s="830"/>
      <c r="AS74" s="830"/>
      <c r="AT74" s="830"/>
      <c r="AU74" s="830">
        <v>412</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t="s">
        <v>559</v>
      </c>
      <c r="C75" s="874"/>
      <c r="D75" s="874"/>
      <c r="E75" s="874"/>
      <c r="F75" s="874"/>
      <c r="G75" s="874"/>
      <c r="H75" s="874"/>
      <c r="I75" s="874"/>
      <c r="J75" s="874"/>
      <c r="K75" s="874"/>
      <c r="L75" s="874"/>
      <c r="M75" s="874"/>
      <c r="N75" s="874"/>
      <c r="O75" s="874"/>
      <c r="P75" s="875"/>
      <c r="Q75" s="877">
        <v>549</v>
      </c>
      <c r="R75" s="878"/>
      <c r="S75" s="878"/>
      <c r="T75" s="878"/>
      <c r="U75" s="834"/>
      <c r="V75" s="879">
        <v>556</v>
      </c>
      <c r="W75" s="878"/>
      <c r="X75" s="878"/>
      <c r="Y75" s="878"/>
      <c r="Z75" s="834"/>
      <c r="AA75" s="879">
        <v>-7</v>
      </c>
      <c r="AB75" s="878"/>
      <c r="AC75" s="878"/>
      <c r="AD75" s="878"/>
      <c r="AE75" s="834"/>
      <c r="AF75" s="879">
        <v>172</v>
      </c>
      <c r="AG75" s="878"/>
      <c r="AH75" s="878"/>
      <c r="AI75" s="878"/>
      <c r="AJ75" s="834"/>
      <c r="AK75" s="879">
        <v>225</v>
      </c>
      <c r="AL75" s="878"/>
      <c r="AM75" s="878"/>
      <c r="AN75" s="878"/>
      <c r="AO75" s="834"/>
      <c r="AP75" s="879">
        <v>460</v>
      </c>
      <c r="AQ75" s="878"/>
      <c r="AR75" s="878"/>
      <c r="AS75" s="878"/>
      <c r="AT75" s="834"/>
      <c r="AU75" s="879">
        <v>180</v>
      </c>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t="s">
        <v>560</v>
      </c>
      <c r="C76" s="874"/>
      <c r="D76" s="874"/>
      <c r="E76" s="874"/>
      <c r="F76" s="874"/>
      <c r="G76" s="874"/>
      <c r="H76" s="874"/>
      <c r="I76" s="874"/>
      <c r="J76" s="874"/>
      <c r="K76" s="874"/>
      <c r="L76" s="874"/>
      <c r="M76" s="874"/>
      <c r="N76" s="874"/>
      <c r="O76" s="874"/>
      <c r="P76" s="875"/>
      <c r="Q76" s="877">
        <v>967</v>
      </c>
      <c r="R76" s="878"/>
      <c r="S76" s="878"/>
      <c r="T76" s="878"/>
      <c r="U76" s="834"/>
      <c r="V76" s="879">
        <v>732</v>
      </c>
      <c r="W76" s="878"/>
      <c r="X76" s="878"/>
      <c r="Y76" s="878"/>
      <c r="Z76" s="834"/>
      <c r="AA76" s="879">
        <v>236</v>
      </c>
      <c r="AB76" s="878"/>
      <c r="AC76" s="878"/>
      <c r="AD76" s="878"/>
      <c r="AE76" s="834"/>
      <c r="AF76" s="879">
        <v>236</v>
      </c>
      <c r="AG76" s="878"/>
      <c r="AH76" s="878"/>
      <c r="AI76" s="878"/>
      <c r="AJ76" s="834"/>
      <c r="AK76" s="879">
        <v>510</v>
      </c>
      <c r="AL76" s="878"/>
      <c r="AM76" s="878"/>
      <c r="AN76" s="878"/>
      <c r="AO76" s="834"/>
      <c r="AP76" s="879" t="s">
        <v>489</v>
      </c>
      <c r="AQ76" s="878"/>
      <c r="AR76" s="878"/>
      <c r="AS76" s="878"/>
      <c r="AT76" s="834"/>
      <c r="AU76" s="879" t="s">
        <v>489</v>
      </c>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t="s">
        <v>561</v>
      </c>
      <c r="C77" s="874"/>
      <c r="D77" s="874"/>
      <c r="E77" s="874"/>
      <c r="F77" s="874"/>
      <c r="G77" s="874"/>
      <c r="H77" s="874"/>
      <c r="I77" s="874"/>
      <c r="J77" s="874"/>
      <c r="K77" s="874"/>
      <c r="L77" s="874"/>
      <c r="M77" s="874"/>
      <c r="N77" s="874"/>
      <c r="O77" s="874"/>
      <c r="P77" s="875"/>
      <c r="Q77" s="877">
        <v>294625</v>
      </c>
      <c r="R77" s="878"/>
      <c r="S77" s="878"/>
      <c r="T77" s="878"/>
      <c r="U77" s="834"/>
      <c r="V77" s="879">
        <v>290389</v>
      </c>
      <c r="W77" s="878"/>
      <c r="X77" s="878"/>
      <c r="Y77" s="878"/>
      <c r="Z77" s="834"/>
      <c r="AA77" s="879">
        <v>4236</v>
      </c>
      <c r="AB77" s="878"/>
      <c r="AC77" s="878"/>
      <c r="AD77" s="878"/>
      <c r="AE77" s="834"/>
      <c r="AF77" s="879">
        <v>4236</v>
      </c>
      <c r="AG77" s="878"/>
      <c r="AH77" s="878"/>
      <c r="AI77" s="878"/>
      <c r="AJ77" s="834"/>
      <c r="AK77" s="879">
        <v>5909</v>
      </c>
      <c r="AL77" s="878"/>
      <c r="AM77" s="878"/>
      <c r="AN77" s="878"/>
      <c r="AO77" s="834"/>
      <c r="AP77" s="879" t="s">
        <v>489</v>
      </c>
      <c r="AQ77" s="878"/>
      <c r="AR77" s="878"/>
      <c r="AS77" s="878"/>
      <c r="AT77" s="834"/>
      <c r="AU77" s="879" t="s">
        <v>489</v>
      </c>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377</v>
      </c>
      <c r="B88" s="789" t="s">
        <v>403</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4904</v>
      </c>
      <c r="AG88" s="844"/>
      <c r="AH88" s="844"/>
      <c r="AI88" s="844"/>
      <c r="AJ88" s="844"/>
      <c r="AK88" s="841"/>
      <c r="AL88" s="841"/>
      <c r="AM88" s="841"/>
      <c r="AN88" s="841"/>
      <c r="AO88" s="841"/>
      <c r="AP88" s="844">
        <v>6456</v>
      </c>
      <c r="AQ88" s="844"/>
      <c r="AR88" s="844"/>
      <c r="AS88" s="844"/>
      <c r="AT88" s="844"/>
      <c r="AU88" s="844">
        <v>726</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404</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10</v>
      </c>
      <c r="CS102" s="852"/>
      <c r="CT102" s="852"/>
      <c r="CU102" s="852"/>
      <c r="CV102" s="891"/>
      <c r="CW102" s="890">
        <v>3</v>
      </c>
      <c r="CX102" s="852"/>
      <c r="CY102" s="852"/>
      <c r="CZ102" s="852"/>
      <c r="DA102" s="891"/>
      <c r="DB102" s="890" t="s">
        <v>489</v>
      </c>
      <c r="DC102" s="852"/>
      <c r="DD102" s="852"/>
      <c r="DE102" s="852"/>
      <c r="DF102" s="891"/>
      <c r="DG102" s="890" t="s">
        <v>489</v>
      </c>
      <c r="DH102" s="852"/>
      <c r="DI102" s="852"/>
      <c r="DJ102" s="852"/>
      <c r="DK102" s="891"/>
      <c r="DL102" s="890" t="s">
        <v>489</v>
      </c>
      <c r="DM102" s="852"/>
      <c r="DN102" s="852"/>
      <c r="DO102" s="852"/>
      <c r="DP102" s="891"/>
      <c r="DQ102" s="890" t="s">
        <v>489</v>
      </c>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405</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406</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407</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408</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409</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410</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411</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412</v>
      </c>
      <c r="AB109" s="893"/>
      <c r="AC109" s="893"/>
      <c r="AD109" s="893"/>
      <c r="AE109" s="894"/>
      <c r="AF109" s="892" t="s">
        <v>413</v>
      </c>
      <c r="AG109" s="893"/>
      <c r="AH109" s="893"/>
      <c r="AI109" s="893"/>
      <c r="AJ109" s="894"/>
      <c r="AK109" s="892" t="s">
        <v>294</v>
      </c>
      <c r="AL109" s="893"/>
      <c r="AM109" s="893"/>
      <c r="AN109" s="893"/>
      <c r="AO109" s="894"/>
      <c r="AP109" s="892" t="s">
        <v>414</v>
      </c>
      <c r="AQ109" s="893"/>
      <c r="AR109" s="893"/>
      <c r="AS109" s="893"/>
      <c r="AT109" s="895"/>
      <c r="AU109" s="912" t="s">
        <v>411</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412</v>
      </c>
      <c r="BR109" s="893"/>
      <c r="BS109" s="893"/>
      <c r="BT109" s="893"/>
      <c r="BU109" s="894"/>
      <c r="BV109" s="892" t="s">
        <v>413</v>
      </c>
      <c r="BW109" s="893"/>
      <c r="BX109" s="893"/>
      <c r="BY109" s="893"/>
      <c r="BZ109" s="894"/>
      <c r="CA109" s="892" t="s">
        <v>294</v>
      </c>
      <c r="CB109" s="893"/>
      <c r="CC109" s="893"/>
      <c r="CD109" s="893"/>
      <c r="CE109" s="894"/>
      <c r="CF109" s="913" t="s">
        <v>414</v>
      </c>
      <c r="CG109" s="913"/>
      <c r="CH109" s="913"/>
      <c r="CI109" s="913"/>
      <c r="CJ109" s="913"/>
      <c r="CK109" s="892" t="s">
        <v>415</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412</v>
      </c>
      <c r="DH109" s="893"/>
      <c r="DI109" s="893"/>
      <c r="DJ109" s="893"/>
      <c r="DK109" s="894"/>
      <c r="DL109" s="892" t="s">
        <v>413</v>
      </c>
      <c r="DM109" s="893"/>
      <c r="DN109" s="893"/>
      <c r="DO109" s="893"/>
      <c r="DP109" s="894"/>
      <c r="DQ109" s="892" t="s">
        <v>294</v>
      </c>
      <c r="DR109" s="893"/>
      <c r="DS109" s="893"/>
      <c r="DT109" s="893"/>
      <c r="DU109" s="894"/>
      <c r="DV109" s="892" t="s">
        <v>414</v>
      </c>
      <c r="DW109" s="893"/>
      <c r="DX109" s="893"/>
      <c r="DY109" s="893"/>
      <c r="DZ109" s="895"/>
    </row>
    <row r="110" spans="1:131" s="218" customFormat="1" ht="26.25" customHeight="1" x14ac:dyDescent="0.15">
      <c r="A110" s="896" t="s">
        <v>416</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338834</v>
      </c>
      <c r="AB110" s="900"/>
      <c r="AC110" s="900"/>
      <c r="AD110" s="900"/>
      <c r="AE110" s="901"/>
      <c r="AF110" s="902">
        <v>318614</v>
      </c>
      <c r="AG110" s="900"/>
      <c r="AH110" s="900"/>
      <c r="AI110" s="900"/>
      <c r="AJ110" s="901"/>
      <c r="AK110" s="902">
        <v>314366</v>
      </c>
      <c r="AL110" s="900"/>
      <c r="AM110" s="900"/>
      <c r="AN110" s="900"/>
      <c r="AO110" s="901"/>
      <c r="AP110" s="903">
        <v>11.4</v>
      </c>
      <c r="AQ110" s="904"/>
      <c r="AR110" s="904"/>
      <c r="AS110" s="904"/>
      <c r="AT110" s="905"/>
      <c r="AU110" s="906" t="s">
        <v>69</v>
      </c>
      <c r="AV110" s="907"/>
      <c r="AW110" s="907"/>
      <c r="AX110" s="907"/>
      <c r="AY110" s="907"/>
      <c r="AZ110" s="929" t="s">
        <v>417</v>
      </c>
      <c r="BA110" s="897"/>
      <c r="BB110" s="897"/>
      <c r="BC110" s="897"/>
      <c r="BD110" s="897"/>
      <c r="BE110" s="897"/>
      <c r="BF110" s="897"/>
      <c r="BG110" s="897"/>
      <c r="BH110" s="897"/>
      <c r="BI110" s="897"/>
      <c r="BJ110" s="897"/>
      <c r="BK110" s="897"/>
      <c r="BL110" s="897"/>
      <c r="BM110" s="897"/>
      <c r="BN110" s="897"/>
      <c r="BO110" s="897"/>
      <c r="BP110" s="898"/>
      <c r="BQ110" s="930">
        <v>3330433</v>
      </c>
      <c r="BR110" s="931"/>
      <c r="BS110" s="931"/>
      <c r="BT110" s="931"/>
      <c r="BU110" s="931"/>
      <c r="BV110" s="931">
        <v>3202532</v>
      </c>
      <c r="BW110" s="931"/>
      <c r="BX110" s="931"/>
      <c r="BY110" s="931"/>
      <c r="BZ110" s="931"/>
      <c r="CA110" s="931">
        <v>3143610</v>
      </c>
      <c r="CB110" s="931"/>
      <c r="CC110" s="931"/>
      <c r="CD110" s="931"/>
      <c r="CE110" s="931"/>
      <c r="CF110" s="944">
        <v>113.8</v>
      </c>
      <c r="CG110" s="945"/>
      <c r="CH110" s="945"/>
      <c r="CI110" s="945"/>
      <c r="CJ110" s="945"/>
      <c r="CK110" s="946" t="s">
        <v>418</v>
      </c>
      <c r="CL110" s="947"/>
      <c r="CM110" s="929" t="s">
        <v>419</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121</v>
      </c>
      <c r="DH110" s="931"/>
      <c r="DI110" s="931"/>
      <c r="DJ110" s="931"/>
      <c r="DK110" s="931"/>
      <c r="DL110" s="931" t="s">
        <v>121</v>
      </c>
      <c r="DM110" s="931"/>
      <c r="DN110" s="931"/>
      <c r="DO110" s="931"/>
      <c r="DP110" s="931"/>
      <c r="DQ110" s="931" t="s">
        <v>121</v>
      </c>
      <c r="DR110" s="931"/>
      <c r="DS110" s="931"/>
      <c r="DT110" s="931"/>
      <c r="DU110" s="931"/>
      <c r="DV110" s="932" t="s">
        <v>121</v>
      </c>
      <c r="DW110" s="932"/>
      <c r="DX110" s="932"/>
      <c r="DY110" s="932"/>
      <c r="DZ110" s="933"/>
    </row>
    <row r="111" spans="1:131" s="218" customFormat="1" ht="26.25" customHeight="1" x14ac:dyDescent="0.15">
      <c r="A111" s="934" t="s">
        <v>420</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121</v>
      </c>
      <c r="AB111" s="938"/>
      <c r="AC111" s="938"/>
      <c r="AD111" s="938"/>
      <c r="AE111" s="939"/>
      <c r="AF111" s="940" t="s">
        <v>121</v>
      </c>
      <c r="AG111" s="938"/>
      <c r="AH111" s="938"/>
      <c r="AI111" s="938"/>
      <c r="AJ111" s="939"/>
      <c r="AK111" s="940" t="s">
        <v>121</v>
      </c>
      <c r="AL111" s="938"/>
      <c r="AM111" s="938"/>
      <c r="AN111" s="938"/>
      <c r="AO111" s="939"/>
      <c r="AP111" s="941" t="s">
        <v>121</v>
      </c>
      <c r="AQ111" s="942"/>
      <c r="AR111" s="942"/>
      <c r="AS111" s="942"/>
      <c r="AT111" s="943"/>
      <c r="AU111" s="908"/>
      <c r="AV111" s="909"/>
      <c r="AW111" s="909"/>
      <c r="AX111" s="909"/>
      <c r="AY111" s="909"/>
      <c r="AZ111" s="922" t="s">
        <v>421</v>
      </c>
      <c r="BA111" s="923"/>
      <c r="BB111" s="923"/>
      <c r="BC111" s="923"/>
      <c r="BD111" s="923"/>
      <c r="BE111" s="923"/>
      <c r="BF111" s="923"/>
      <c r="BG111" s="923"/>
      <c r="BH111" s="923"/>
      <c r="BI111" s="923"/>
      <c r="BJ111" s="923"/>
      <c r="BK111" s="923"/>
      <c r="BL111" s="923"/>
      <c r="BM111" s="923"/>
      <c r="BN111" s="923"/>
      <c r="BO111" s="923"/>
      <c r="BP111" s="924"/>
      <c r="BQ111" s="925" t="s">
        <v>121</v>
      </c>
      <c r="BR111" s="926"/>
      <c r="BS111" s="926"/>
      <c r="BT111" s="926"/>
      <c r="BU111" s="926"/>
      <c r="BV111" s="926" t="s">
        <v>121</v>
      </c>
      <c r="BW111" s="926"/>
      <c r="BX111" s="926"/>
      <c r="BY111" s="926"/>
      <c r="BZ111" s="926"/>
      <c r="CA111" s="926" t="s">
        <v>121</v>
      </c>
      <c r="CB111" s="926"/>
      <c r="CC111" s="926"/>
      <c r="CD111" s="926"/>
      <c r="CE111" s="926"/>
      <c r="CF111" s="920" t="s">
        <v>121</v>
      </c>
      <c r="CG111" s="921"/>
      <c r="CH111" s="921"/>
      <c r="CI111" s="921"/>
      <c r="CJ111" s="921"/>
      <c r="CK111" s="948"/>
      <c r="CL111" s="949"/>
      <c r="CM111" s="922" t="s">
        <v>422</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121</v>
      </c>
      <c r="DH111" s="926"/>
      <c r="DI111" s="926"/>
      <c r="DJ111" s="926"/>
      <c r="DK111" s="926"/>
      <c r="DL111" s="926" t="s">
        <v>121</v>
      </c>
      <c r="DM111" s="926"/>
      <c r="DN111" s="926"/>
      <c r="DO111" s="926"/>
      <c r="DP111" s="926"/>
      <c r="DQ111" s="926" t="s">
        <v>121</v>
      </c>
      <c r="DR111" s="926"/>
      <c r="DS111" s="926"/>
      <c r="DT111" s="926"/>
      <c r="DU111" s="926"/>
      <c r="DV111" s="927" t="s">
        <v>121</v>
      </c>
      <c r="DW111" s="927"/>
      <c r="DX111" s="927"/>
      <c r="DY111" s="927"/>
      <c r="DZ111" s="928"/>
    </row>
    <row r="112" spans="1:131" s="218" customFormat="1" ht="26.25" customHeight="1" x14ac:dyDescent="0.15">
      <c r="A112" s="952" t="s">
        <v>423</v>
      </c>
      <c r="B112" s="953"/>
      <c r="C112" s="923" t="s">
        <v>424</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121</v>
      </c>
      <c r="AB112" s="959"/>
      <c r="AC112" s="959"/>
      <c r="AD112" s="959"/>
      <c r="AE112" s="960"/>
      <c r="AF112" s="961" t="s">
        <v>121</v>
      </c>
      <c r="AG112" s="959"/>
      <c r="AH112" s="959"/>
      <c r="AI112" s="959"/>
      <c r="AJ112" s="960"/>
      <c r="AK112" s="961" t="s">
        <v>121</v>
      </c>
      <c r="AL112" s="959"/>
      <c r="AM112" s="959"/>
      <c r="AN112" s="959"/>
      <c r="AO112" s="960"/>
      <c r="AP112" s="962" t="s">
        <v>121</v>
      </c>
      <c r="AQ112" s="963"/>
      <c r="AR112" s="963"/>
      <c r="AS112" s="963"/>
      <c r="AT112" s="964"/>
      <c r="AU112" s="908"/>
      <c r="AV112" s="909"/>
      <c r="AW112" s="909"/>
      <c r="AX112" s="909"/>
      <c r="AY112" s="909"/>
      <c r="AZ112" s="922" t="s">
        <v>425</v>
      </c>
      <c r="BA112" s="923"/>
      <c r="BB112" s="923"/>
      <c r="BC112" s="923"/>
      <c r="BD112" s="923"/>
      <c r="BE112" s="923"/>
      <c r="BF112" s="923"/>
      <c r="BG112" s="923"/>
      <c r="BH112" s="923"/>
      <c r="BI112" s="923"/>
      <c r="BJ112" s="923"/>
      <c r="BK112" s="923"/>
      <c r="BL112" s="923"/>
      <c r="BM112" s="923"/>
      <c r="BN112" s="923"/>
      <c r="BO112" s="923"/>
      <c r="BP112" s="924"/>
      <c r="BQ112" s="925">
        <v>1868411</v>
      </c>
      <c r="BR112" s="926"/>
      <c r="BS112" s="926"/>
      <c r="BT112" s="926"/>
      <c r="BU112" s="926"/>
      <c r="BV112" s="926">
        <v>1735644</v>
      </c>
      <c r="BW112" s="926"/>
      <c r="BX112" s="926"/>
      <c r="BY112" s="926"/>
      <c r="BZ112" s="926"/>
      <c r="CA112" s="926">
        <v>1671773</v>
      </c>
      <c r="CB112" s="926"/>
      <c r="CC112" s="926"/>
      <c r="CD112" s="926"/>
      <c r="CE112" s="926"/>
      <c r="CF112" s="920">
        <v>60.5</v>
      </c>
      <c r="CG112" s="921"/>
      <c r="CH112" s="921"/>
      <c r="CI112" s="921"/>
      <c r="CJ112" s="921"/>
      <c r="CK112" s="948"/>
      <c r="CL112" s="949"/>
      <c r="CM112" s="922" t="s">
        <v>426</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121</v>
      </c>
      <c r="DH112" s="926"/>
      <c r="DI112" s="926"/>
      <c r="DJ112" s="926"/>
      <c r="DK112" s="926"/>
      <c r="DL112" s="926" t="s">
        <v>121</v>
      </c>
      <c r="DM112" s="926"/>
      <c r="DN112" s="926"/>
      <c r="DO112" s="926"/>
      <c r="DP112" s="926"/>
      <c r="DQ112" s="926" t="s">
        <v>121</v>
      </c>
      <c r="DR112" s="926"/>
      <c r="DS112" s="926"/>
      <c r="DT112" s="926"/>
      <c r="DU112" s="926"/>
      <c r="DV112" s="927" t="s">
        <v>121</v>
      </c>
      <c r="DW112" s="927"/>
      <c r="DX112" s="927"/>
      <c r="DY112" s="927"/>
      <c r="DZ112" s="928"/>
    </row>
    <row r="113" spans="1:130" s="218" customFormat="1" ht="26.25" customHeight="1" x14ac:dyDescent="0.15">
      <c r="A113" s="954"/>
      <c r="B113" s="955"/>
      <c r="C113" s="923" t="s">
        <v>427</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201399</v>
      </c>
      <c r="AB113" s="938"/>
      <c r="AC113" s="938"/>
      <c r="AD113" s="938"/>
      <c r="AE113" s="939"/>
      <c r="AF113" s="940">
        <v>202033</v>
      </c>
      <c r="AG113" s="938"/>
      <c r="AH113" s="938"/>
      <c r="AI113" s="938"/>
      <c r="AJ113" s="939"/>
      <c r="AK113" s="940">
        <v>194672</v>
      </c>
      <c r="AL113" s="938"/>
      <c r="AM113" s="938"/>
      <c r="AN113" s="938"/>
      <c r="AO113" s="939"/>
      <c r="AP113" s="941">
        <v>7</v>
      </c>
      <c r="AQ113" s="942"/>
      <c r="AR113" s="942"/>
      <c r="AS113" s="942"/>
      <c r="AT113" s="943"/>
      <c r="AU113" s="908"/>
      <c r="AV113" s="909"/>
      <c r="AW113" s="909"/>
      <c r="AX113" s="909"/>
      <c r="AY113" s="909"/>
      <c r="AZ113" s="922" t="s">
        <v>428</v>
      </c>
      <c r="BA113" s="923"/>
      <c r="BB113" s="923"/>
      <c r="BC113" s="923"/>
      <c r="BD113" s="923"/>
      <c r="BE113" s="923"/>
      <c r="BF113" s="923"/>
      <c r="BG113" s="923"/>
      <c r="BH113" s="923"/>
      <c r="BI113" s="923"/>
      <c r="BJ113" s="923"/>
      <c r="BK113" s="923"/>
      <c r="BL113" s="923"/>
      <c r="BM113" s="923"/>
      <c r="BN113" s="923"/>
      <c r="BO113" s="923"/>
      <c r="BP113" s="924"/>
      <c r="BQ113" s="925">
        <v>937592</v>
      </c>
      <c r="BR113" s="926"/>
      <c r="BS113" s="926"/>
      <c r="BT113" s="926"/>
      <c r="BU113" s="926"/>
      <c r="BV113" s="926">
        <v>872906</v>
      </c>
      <c r="BW113" s="926"/>
      <c r="BX113" s="926"/>
      <c r="BY113" s="926"/>
      <c r="BZ113" s="926"/>
      <c r="CA113" s="926">
        <v>725640</v>
      </c>
      <c r="CB113" s="926"/>
      <c r="CC113" s="926"/>
      <c r="CD113" s="926"/>
      <c r="CE113" s="926"/>
      <c r="CF113" s="920">
        <v>26.3</v>
      </c>
      <c r="CG113" s="921"/>
      <c r="CH113" s="921"/>
      <c r="CI113" s="921"/>
      <c r="CJ113" s="921"/>
      <c r="CK113" s="948"/>
      <c r="CL113" s="949"/>
      <c r="CM113" s="922" t="s">
        <v>429</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121</v>
      </c>
      <c r="DH113" s="959"/>
      <c r="DI113" s="959"/>
      <c r="DJ113" s="959"/>
      <c r="DK113" s="960"/>
      <c r="DL113" s="961" t="s">
        <v>121</v>
      </c>
      <c r="DM113" s="959"/>
      <c r="DN113" s="959"/>
      <c r="DO113" s="959"/>
      <c r="DP113" s="960"/>
      <c r="DQ113" s="961" t="s">
        <v>121</v>
      </c>
      <c r="DR113" s="959"/>
      <c r="DS113" s="959"/>
      <c r="DT113" s="959"/>
      <c r="DU113" s="960"/>
      <c r="DV113" s="962" t="s">
        <v>121</v>
      </c>
      <c r="DW113" s="963"/>
      <c r="DX113" s="963"/>
      <c r="DY113" s="963"/>
      <c r="DZ113" s="964"/>
    </row>
    <row r="114" spans="1:130" s="218" customFormat="1" ht="26.25" customHeight="1" x14ac:dyDescent="0.15">
      <c r="A114" s="954"/>
      <c r="B114" s="955"/>
      <c r="C114" s="923" t="s">
        <v>430</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161940</v>
      </c>
      <c r="AB114" s="959"/>
      <c r="AC114" s="959"/>
      <c r="AD114" s="959"/>
      <c r="AE114" s="960"/>
      <c r="AF114" s="961">
        <v>164028</v>
      </c>
      <c r="AG114" s="959"/>
      <c r="AH114" s="959"/>
      <c r="AI114" s="959"/>
      <c r="AJ114" s="960"/>
      <c r="AK114" s="961">
        <v>168321</v>
      </c>
      <c r="AL114" s="959"/>
      <c r="AM114" s="959"/>
      <c r="AN114" s="959"/>
      <c r="AO114" s="960"/>
      <c r="AP114" s="962">
        <v>6.1</v>
      </c>
      <c r="AQ114" s="963"/>
      <c r="AR114" s="963"/>
      <c r="AS114" s="963"/>
      <c r="AT114" s="964"/>
      <c r="AU114" s="908"/>
      <c r="AV114" s="909"/>
      <c r="AW114" s="909"/>
      <c r="AX114" s="909"/>
      <c r="AY114" s="909"/>
      <c r="AZ114" s="922" t="s">
        <v>431</v>
      </c>
      <c r="BA114" s="923"/>
      <c r="BB114" s="923"/>
      <c r="BC114" s="923"/>
      <c r="BD114" s="923"/>
      <c r="BE114" s="923"/>
      <c r="BF114" s="923"/>
      <c r="BG114" s="923"/>
      <c r="BH114" s="923"/>
      <c r="BI114" s="923"/>
      <c r="BJ114" s="923"/>
      <c r="BK114" s="923"/>
      <c r="BL114" s="923"/>
      <c r="BM114" s="923"/>
      <c r="BN114" s="923"/>
      <c r="BO114" s="923"/>
      <c r="BP114" s="924"/>
      <c r="BQ114" s="925">
        <v>673257</v>
      </c>
      <c r="BR114" s="926"/>
      <c r="BS114" s="926"/>
      <c r="BT114" s="926"/>
      <c r="BU114" s="926"/>
      <c r="BV114" s="926">
        <v>616915</v>
      </c>
      <c r="BW114" s="926"/>
      <c r="BX114" s="926"/>
      <c r="BY114" s="926"/>
      <c r="BZ114" s="926"/>
      <c r="CA114" s="926">
        <v>608926</v>
      </c>
      <c r="CB114" s="926"/>
      <c r="CC114" s="926"/>
      <c r="CD114" s="926"/>
      <c r="CE114" s="926"/>
      <c r="CF114" s="920">
        <v>22</v>
      </c>
      <c r="CG114" s="921"/>
      <c r="CH114" s="921"/>
      <c r="CI114" s="921"/>
      <c r="CJ114" s="921"/>
      <c r="CK114" s="948"/>
      <c r="CL114" s="949"/>
      <c r="CM114" s="922" t="s">
        <v>432</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121</v>
      </c>
      <c r="DH114" s="959"/>
      <c r="DI114" s="959"/>
      <c r="DJ114" s="959"/>
      <c r="DK114" s="960"/>
      <c r="DL114" s="961" t="s">
        <v>121</v>
      </c>
      <c r="DM114" s="959"/>
      <c r="DN114" s="959"/>
      <c r="DO114" s="959"/>
      <c r="DP114" s="960"/>
      <c r="DQ114" s="961" t="s">
        <v>121</v>
      </c>
      <c r="DR114" s="959"/>
      <c r="DS114" s="959"/>
      <c r="DT114" s="959"/>
      <c r="DU114" s="960"/>
      <c r="DV114" s="962" t="s">
        <v>121</v>
      </c>
      <c r="DW114" s="963"/>
      <c r="DX114" s="963"/>
      <c r="DY114" s="963"/>
      <c r="DZ114" s="964"/>
    </row>
    <row r="115" spans="1:130" s="218" customFormat="1" ht="26.25" customHeight="1" x14ac:dyDescent="0.15">
      <c r="A115" s="954"/>
      <c r="B115" s="955"/>
      <c r="C115" s="923" t="s">
        <v>433</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488</v>
      </c>
      <c r="AB115" s="938"/>
      <c r="AC115" s="938"/>
      <c r="AD115" s="938"/>
      <c r="AE115" s="939"/>
      <c r="AF115" s="940">
        <v>399</v>
      </c>
      <c r="AG115" s="938"/>
      <c r="AH115" s="938"/>
      <c r="AI115" s="938"/>
      <c r="AJ115" s="939"/>
      <c r="AK115" s="940">
        <v>277</v>
      </c>
      <c r="AL115" s="938"/>
      <c r="AM115" s="938"/>
      <c r="AN115" s="938"/>
      <c r="AO115" s="939"/>
      <c r="AP115" s="941">
        <v>0</v>
      </c>
      <c r="AQ115" s="942"/>
      <c r="AR115" s="942"/>
      <c r="AS115" s="942"/>
      <c r="AT115" s="943"/>
      <c r="AU115" s="908"/>
      <c r="AV115" s="909"/>
      <c r="AW115" s="909"/>
      <c r="AX115" s="909"/>
      <c r="AY115" s="909"/>
      <c r="AZ115" s="922" t="s">
        <v>434</v>
      </c>
      <c r="BA115" s="923"/>
      <c r="BB115" s="923"/>
      <c r="BC115" s="923"/>
      <c r="BD115" s="923"/>
      <c r="BE115" s="923"/>
      <c r="BF115" s="923"/>
      <c r="BG115" s="923"/>
      <c r="BH115" s="923"/>
      <c r="BI115" s="923"/>
      <c r="BJ115" s="923"/>
      <c r="BK115" s="923"/>
      <c r="BL115" s="923"/>
      <c r="BM115" s="923"/>
      <c r="BN115" s="923"/>
      <c r="BO115" s="923"/>
      <c r="BP115" s="924"/>
      <c r="BQ115" s="925" t="s">
        <v>121</v>
      </c>
      <c r="BR115" s="926"/>
      <c r="BS115" s="926"/>
      <c r="BT115" s="926"/>
      <c r="BU115" s="926"/>
      <c r="BV115" s="926" t="s">
        <v>121</v>
      </c>
      <c r="BW115" s="926"/>
      <c r="BX115" s="926"/>
      <c r="BY115" s="926"/>
      <c r="BZ115" s="926"/>
      <c r="CA115" s="926" t="s">
        <v>121</v>
      </c>
      <c r="CB115" s="926"/>
      <c r="CC115" s="926"/>
      <c r="CD115" s="926"/>
      <c r="CE115" s="926"/>
      <c r="CF115" s="920" t="s">
        <v>121</v>
      </c>
      <c r="CG115" s="921"/>
      <c r="CH115" s="921"/>
      <c r="CI115" s="921"/>
      <c r="CJ115" s="921"/>
      <c r="CK115" s="948"/>
      <c r="CL115" s="949"/>
      <c r="CM115" s="922" t="s">
        <v>435</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121</v>
      </c>
      <c r="DH115" s="959"/>
      <c r="DI115" s="959"/>
      <c r="DJ115" s="959"/>
      <c r="DK115" s="960"/>
      <c r="DL115" s="961" t="s">
        <v>121</v>
      </c>
      <c r="DM115" s="959"/>
      <c r="DN115" s="959"/>
      <c r="DO115" s="959"/>
      <c r="DP115" s="960"/>
      <c r="DQ115" s="961" t="s">
        <v>121</v>
      </c>
      <c r="DR115" s="959"/>
      <c r="DS115" s="959"/>
      <c r="DT115" s="959"/>
      <c r="DU115" s="960"/>
      <c r="DV115" s="962" t="s">
        <v>121</v>
      </c>
      <c r="DW115" s="963"/>
      <c r="DX115" s="963"/>
      <c r="DY115" s="963"/>
      <c r="DZ115" s="964"/>
    </row>
    <row r="116" spans="1:130" s="218" customFormat="1" ht="26.25" customHeight="1" x14ac:dyDescent="0.15">
      <c r="A116" s="956"/>
      <c r="B116" s="957"/>
      <c r="C116" s="965" t="s">
        <v>436</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121</v>
      </c>
      <c r="AB116" s="959"/>
      <c r="AC116" s="959"/>
      <c r="AD116" s="959"/>
      <c r="AE116" s="960"/>
      <c r="AF116" s="961" t="s">
        <v>121</v>
      </c>
      <c r="AG116" s="959"/>
      <c r="AH116" s="959"/>
      <c r="AI116" s="959"/>
      <c r="AJ116" s="960"/>
      <c r="AK116" s="961" t="s">
        <v>121</v>
      </c>
      <c r="AL116" s="959"/>
      <c r="AM116" s="959"/>
      <c r="AN116" s="959"/>
      <c r="AO116" s="960"/>
      <c r="AP116" s="962" t="s">
        <v>121</v>
      </c>
      <c r="AQ116" s="963"/>
      <c r="AR116" s="963"/>
      <c r="AS116" s="963"/>
      <c r="AT116" s="964"/>
      <c r="AU116" s="908"/>
      <c r="AV116" s="909"/>
      <c r="AW116" s="909"/>
      <c r="AX116" s="909"/>
      <c r="AY116" s="909"/>
      <c r="AZ116" s="967" t="s">
        <v>437</v>
      </c>
      <c r="BA116" s="968"/>
      <c r="BB116" s="968"/>
      <c r="BC116" s="968"/>
      <c r="BD116" s="968"/>
      <c r="BE116" s="968"/>
      <c r="BF116" s="968"/>
      <c r="BG116" s="968"/>
      <c r="BH116" s="968"/>
      <c r="BI116" s="968"/>
      <c r="BJ116" s="968"/>
      <c r="BK116" s="968"/>
      <c r="BL116" s="968"/>
      <c r="BM116" s="968"/>
      <c r="BN116" s="968"/>
      <c r="BO116" s="968"/>
      <c r="BP116" s="969"/>
      <c r="BQ116" s="925" t="s">
        <v>121</v>
      </c>
      <c r="BR116" s="926"/>
      <c r="BS116" s="926"/>
      <c r="BT116" s="926"/>
      <c r="BU116" s="926"/>
      <c r="BV116" s="926" t="s">
        <v>121</v>
      </c>
      <c r="BW116" s="926"/>
      <c r="BX116" s="926"/>
      <c r="BY116" s="926"/>
      <c r="BZ116" s="926"/>
      <c r="CA116" s="926" t="s">
        <v>121</v>
      </c>
      <c r="CB116" s="926"/>
      <c r="CC116" s="926"/>
      <c r="CD116" s="926"/>
      <c r="CE116" s="926"/>
      <c r="CF116" s="920" t="s">
        <v>121</v>
      </c>
      <c r="CG116" s="921"/>
      <c r="CH116" s="921"/>
      <c r="CI116" s="921"/>
      <c r="CJ116" s="921"/>
      <c r="CK116" s="948"/>
      <c r="CL116" s="949"/>
      <c r="CM116" s="922" t="s">
        <v>438</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121</v>
      </c>
      <c r="DH116" s="959"/>
      <c r="DI116" s="959"/>
      <c r="DJ116" s="959"/>
      <c r="DK116" s="960"/>
      <c r="DL116" s="961" t="s">
        <v>121</v>
      </c>
      <c r="DM116" s="959"/>
      <c r="DN116" s="959"/>
      <c r="DO116" s="959"/>
      <c r="DP116" s="960"/>
      <c r="DQ116" s="961" t="s">
        <v>121</v>
      </c>
      <c r="DR116" s="959"/>
      <c r="DS116" s="959"/>
      <c r="DT116" s="959"/>
      <c r="DU116" s="960"/>
      <c r="DV116" s="962" t="s">
        <v>121</v>
      </c>
      <c r="DW116" s="963"/>
      <c r="DX116" s="963"/>
      <c r="DY116" s="963"/>
      <c r="DZ116" s="964"/>
    </row>
    <row r="117" spans="1:130" s="218"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439</v>
      </c>
      <c r="Z117" s="894"/>
      <c r="AA117" s="978">
        <v>702661</v>
      </c>
      <c r="AB117" s="979"/>
      <c r="AC117" s="979"/>
      <c r="AD117" s="979"/>
      <c r="AE117" s="980"/>
      <c r="AF117" s="981">
        <v>685074</v>
      </c>
      <c r="AG117" s="979"/>
      <c r="AH117" s="979"/>
      <c r="AI117" s="979"/>
      <c r="AJ117" s="980"/>
      <c r="AK117" s="981">
        <v>677636</v>
      </c>
      <c r="AL117" s="979"/>
      <c r="AM117" s="979"/>
      <c r="AN117" s="979"/>
      <c r="AO117" s="980"/>
      <c r="AP117" s="982"/>
      <c r="AQ117" s="983"/>
      <c r="AR117" s="983"/>
      <c r="AS117" s="983"/>
      <c r="AT117" s="984"/>
      <c r="AU117" s="908"/>
      <c r="AV117" s="909"/>
      <c r="AW117" s="909"/>
      <c r="AX117" s="909"/>
      <c r="AY117" s="909"/>
      <c r="AZ117" s="974" t="s">
        <v>440</v>
      </c>
      <c r="BA117" s="975"/>
      <c r="BB117" s="975"/>
      <c r="BC117" s="975"/>
      <c r="BD117" s="975"/>
      <c r="BE117" s="975"/>
      <c r="BF117" s="975"/>
      <c r="BG117" s="975"/>
      <c r="BH117" s="975"/>
      <c r="BI117" s="975"/>
      <c r="BJ117" s="975"/>
      <c r="BK117" s="975"/>
      <c r="BL117" s="975"/>
      <c r="BM117" s="975"/>
      <c r="BN117" s="975"/>
      <c r="BO117" s="975"/>
      <c r="BP117" s="976"/>
      <c r="BQ117" s="925" t="s">
        <v>121</v>
      </c>
      <c r="BR117" s="926"/>
      <c r="BS117" s="926"/>
      <c r="BT117" s="926"/>
      <c r="BU117" s="926"/>
      <c r="BV117" s="926" t="s">
        <v>121</v>
      </c>
      <c r="BW117" s="926"/>
      <c r="BX117" s="926"/>
      <c r="BY117" s="926"/>
      <c r="BZ117" s="926"/>
      <c r="CA117" s="926" t="s">
        <v>121</v>
      </c>
      <c r="CB117" s="926"/>
      <c r="CC117" s="926"/>
      <c r="CD117" s="926"/>
      <c r="CE117" s="926"/>
      <c r="CF117" s="920" t="s">
        <v>121</v>
      </c>
      <c r="CG117" s="921"/>
      <c r="CH117" s="921"/>
      <c r="CI117" s="921"/>
      <c r="CJ117" s="921"/>
      <c r="CK117" s="948"/>
      <c r="CL117" s="949"/>
      <c r="CM117" s="922" t="s">
        <v>441</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121</v>
      </c>
      <c r="DH117" s="959"/>
      <c r="DI117" s="959"/>
      <c r="DJ117" s="959"/>
      <c r="DK117" s="960"/>
      <c r="DL117" s="961" t="s">
        <v>121</v>
      </c>
      <c r="DM117" s="959"/>
      <c r="DN117" s="959"/>
      <c r="DO117" s="959"/>
      <c r="DP117" s="960"/>
      <c r="DQ117" s="961" t="s">
        <v>121</v>
      </c>
      <c r="DR117" s="959"/>
      <c r="DS117" s="959"/>
      <c r="DT117" s="959"/>
      <c r="DU117" s="960"/>
      <c r="DV117" s="962" t="s">
        <v>121</v>
      </c>
      <c r="DW117" s="963"/>
      <c r="DX117" s="963"/>
      <c r="DY117" s="963"/>
      <c r="DZ117" s="964"/>
    </row>
    <row r="118" spans="1:130" s="218" customFormat="1" ht="26.25" customHeight="1" x14ac:dyDescent="0.15">
      <c r="A118" s="912" t="s">
        <v>415</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412</v>
      </c>
      <c r="AB118" s="893"/>
      <c r="AC118" s="893"/>
      <c r="AD118" s="893"/>
      <c r="AE118" s="894"/>
      <c r="AF118" s="892" t="s">
        <v>413</v>
      </c>
      <c r="AG118" s="893"/>
      <c r="AH118" s="893"/>
      <c r="AI118" s="893"/>
      <c r="AJ118" s="894"/>
      <c r="AK118" s="892" t="s">
        <v>294</v>
      </c>
      <c r="AL118" s="893"/>
      <c r="AM118" s="893"/>
      <c r="AN118" s="893"/>
      <c r="AO118" s="894"/>
      <c r="AP118" s="970" t="s">
        <v>414</v>
      </c>
      <c r="AQ118" s="971"/>
      <c r="AR118" s="971"/>
      <c r="AS118" s="971"/>
      <c r="AT118" s="972"/>
      <c r="AU118" s="908"/>
      <c r="AV118" s="909"/>
      <c r="AW118" s="909"/>
      <c r="AX118" s="909"/>
      <c r="AY118" s="909"/>
      <c r="AZ118" s="973" t="s">
        <v>442</v>
      </c>
      <c r="BA118" s="965"/>
      <c r="BB118" s="965"/>
      <c r="BC118" s="965"/>
      <c r="BD118" s="965"/>
      <c r="BE118" s="965"/>
      <c r="BF118" s="965"/>
      <c r="BG118" s="965"/>
      <c r="BH118" s="965"/>
      <c r="BI118" s="965"/>
      <c r="BJ118" s="965"/>
      <c r="BK118" s="965"/>
      <c r="BL118" s="965"/>
      <c r="BM118" s="965"/>
      <c r="BN118" s="965"/>
      <c r="BO118" s="965"/>
      <c r="BP118" s="966"/>
      <c r="BQ118" s="999" t="s">
        <v>121</v>
      </c>
      <c r="BR118" s="1000"/>
      <c r="BS118" s="1000"/>
      <c r="BT118" s="1000"/>
      <c r="BU118" s="1000"/>
      <c r="BV118" s="1000" t="s">
        <v>121</v>
      </c>
      <c r="BW118" s="1000"/>
      <c r="BX118" s="1000"/>
      <c r="BY118" s="1000"/>
      <c r="BZ118" s="1000"/>
      <c r="CA118" s="1000" t="s">
        <v>121</v>
      </c>
      <c r="CB118" s="1000"/>
      <c r="CC118" s="1000"/>
      <c r="CD118" s="1000"/>
      <c r="CE118" s="1000"/>
      <c r="CF118" s="920" t="s">
        <v>121</v>
      </c>
      <c r="CG118" s="921"/>
      <c r="CH118" s="921"/>
      <c r="CI118" s="921"/>
      <c r="CJ118" s="921"/>
      <c r="CK118" s="948"/>
      <c r="CL118" s="949"/>
      <c r="CM118" s="922" t="s">
        <v>443</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121</v>
      </c>
      <c r="DH118" s="959"/>
      <c r="DI118" s="959"/>
      <c r="DJ118" s="959"/>
      <c r="DK118" s="960"/>
      <c r="DL118" s="961" t="s">
        <v>121</v>
      </c>
      <c r="DM118" s="959"/>
      <c r="DN118" s="959"/>
      <c r="DO118" s="959"/>
      <c r="DP118" s="960"/>
      <c r="DQ118" s="961" t="s">
        <v>121</v>
      </c>
      <c r="DR118" s="959"/>
      <c r="DS118" s="959"/>
      <c r="DT118" s="959"/>
      <c r="DU118" s="960"/>
      <c r="DV118" s="962" t="s">
        <v>121</v>
      </c>
      <c r="DW118" s="963"/>
      <c r="DX118" s="963"/>
      <c r="DY118" s="963"/>
      <c r="DZ118" s="964"/>
    </row>
    <row r="119" spans="1:130" s="218" customFormat="1" ht="26.25" customHeight="1" x14ac:dyDescent="0.15">
      <c r="A119" s="1057" t="s">
        <v>418</v>
      </c>
      <c r="B119" s="947"/>
      <c r="C119" s="929" t="s">
        <v>419</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121</v>
      </c>
      <c r="AB119" s="900"/>
      <c r="AC119" s="900"/>
      <c r="AD119" s="900"/>
      <c r="AE119" s="901"/>
      <c r="AF119" s="902" t="s">
        <v>121</v>
      </c>
      <c r="AG119" s="900"/>
      <c r="AH119" s="900"/>
      <c r="AI119" s="900"/>
      <c r="AJ119" s="901"/>
      <c r="AK119" s="902" t="s">
        <v>121</v>
      </c>
      <c r="AL119" s="900"/>
      <c r="AM119" s="900"/>
      <c r="AN119" s="900"/>
      <c r="AO119" s="901"/>
      <c r="AP119" s="903" t="s">
        <v>121</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444</v>
      </c>
      <c r="BP119" s="1005"/>
      <c r="BQ119" s="999">
        <v>6809693</v>
      </c>
      <c r="BR119" s="1000"/>
      <c r="BS119" s="1000"/>
      <c r="BT119" s="1000"/>
      <c r="BU119" s="1000"/>
      <c r="BV119" s="1000">
        <v>6427997</v>
      </c>
      <c r="BW119" s="1000"/>
      <c r="BX119" s="1000"/>
      <c r="BY119" s="1000"/>
      <c r="BZ119" s="1000"/>
      <c r="CA119" s="1000">
        <v>6149949</v>
      </c>
      <c r="CB119" s="1000"/>
      <c r="CC119" s="1000"/>
      <c r="CD119" s="1000"/>
      <c r="CE119" s="1000"/>
      <c r="CF119" s="1001"/>
      <c r="CG119" s="1002"/>
      <c r="CH119" s="1002"/>
      <c r="CI119" s="1002"/>
      <c r="CJ119" s="1003"/>
      <c r="CK119" s="950"/>
      <c r="CL119" s="951"/>
      <c r="CM119" s="973" t="s">
        <v>445</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121</v>
      </c>
      <c r="DH119" s="986"/>
      <c r="DI119" s="986"/>
      <c r="DJ119" s="986"/>
      <c r="DK119" s="987"/>
      <c r="DL119" s="985" t="s">
        <v>121</v>
      </c>
      <c r="DM119" s="986"/>
      <c r="DN119" s="986"/>
      <c r="DO119" s="986"/>
      <c r="DP119" s="987"/>
      <c r="DQ119" s="985" t="s">
        <v>121</v>
      </c>
      <c r="DR119" s="986"/>
      <c r="DS119" s="986"/>
      <c r="DT119" s="986"/>
      <c r="DU119" s="987"/>
      <c r="DV119" s="988" t="s">
        <v>121</v>
      </c>
      <c r="DW119" s="989"/>
      <c r="DX119" s="989"/>
      <c r="DY119" s="989"/>
      <c r="DZ119" s="990"/>
    </row>
    <row r="120" spans="1:130" s="218" customFormat="1" ht="26.25" customHeight="1" x14ac:dyDescent="0.15">
      <c r="A120" s="1058"/>
      <c r="B120" s="949"/>
      <c r="C120" s="922" t="s">
        <v>422</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121</v>
      </c>
      <c r="AB120" s="959"/>
      <c r="AC120" s="959"/>
      <c r="AD120" s="959"/>
      <c r="AE120" s="960"/>
      <c r="AF120" s="961" t="s">
        <v>121</v>
      </c>
      <c r="AG120" s="959"/>
      <c r="AH120" s="959"/>
      <c r="AI120" s="959"/>
      <c r="AJ120" s="960"/>
      <c r="AK120" s="961" t="s">
        <v>121</v>
      </c>
      <c r="AL120" s="959"/>
      <c r="AM120" s="959"/>
      <c r="AN120" s="959"/>
      <c r="AO120" s="960"/>
      <c r="AP120" s="962" t="s">
        <v>121</v>
      </c>
      <c r="AQ120" s="963"/>
      <c r="AR120" s="963"/>
      <c r="AS120" s="963"/>
      <c r="AT120" s="964"/>
      <c r="AU120" s="991" t="s">
        <v>446</v>
      </c>
      <c r="AV120" s="992"/>
      <c r="AW120" s="992"/>
      <c r="AX120" s="992"/>
      <c r="AY120" s="993"/>
      <c r="AZ120" s="929" t="s">
        <v>447</v>
      </c>
      <c r="BA120" s="897"/>
      <c r="BB120" s="897"/>
      <c r="BC120" s="897"/>
      <c r="BD120" s="897"/>
      <c r="BE120" s="897"/>
      <c r="BF120" s="897"/>
      <c r="BG120" s="897"/>
      <c r="BH120" s="897"/>
      <c r="BI120" s="897"/>
      <c r="BJ120" s="897"/>
      <c r="BK120" s="897"/>
      <c r="BL120" s="897"/>
      <c r="BM120" s="897"/>
      <c r="BN120" s="897"/>
      <c r="BO120" s="897"/>
      <c r="BP120" s="898"/>
      <c r="BQ120" s="930">
        <v>1441062</v>
      </c>
      <c r="BR120" s="931"/>
      <c r="BS120" s="931"/>
      <c r="BT120" s="931"/>
      <c r="BU120" s="931"/>
      <c r="BV120" s="931">
        <v>1430485</v>
      </c>
      <c r="BW120" s="931"/>
      <c r="BX120" s="931"/>
      <c r="BY120" s="931"/>
      <c r="BZ120" s="931"/>
      <c r="CA120" s="931">
        <v>1389534</v>
      </c>
      <c r="CB120" s="931"/>
      <c r="CC120" s="931"/>
      <c r="CD120" s="931"/>
      <c r="CE120" s="931"/>
      <c r="CF120" s="944">
        <v>50.3</v>
      </c>
      <c r="CG120" s="945"/>
      <c r="CH120" s="945"/>
      <c r="CI120" s="945"/>
      <c r="CJ120" s="945"/>
      <c r="CK120" s="1006" t="s">
        <v>448</v>
      </c>
      <c r="CL120" s="1007"/>
      <c r="CM120" s="1007"/>
      <c r="CN120" s="1007"/>
      <c r="CO120" s="1008"/>
      <c r="CP120" s="1014" t="s">
        <v>395</v>
      </c>
      <c r="CQ120" s="1015"/>
      <c r="CR120" s="1015"/>
      <c r="CS120" s="1015"/>
      <c r="CT120" s="1015"/>
      <c r="CU120" s="1015"/>
      <c r="CV120" s="1015"/>
      <c r="CW120" s="1015"/>
      <c r="CX120" s="1015"/>
      <c r="CY120" s="1015"/>
      <c r="CZ120" s="1015"/>
      <c r="DA120" s="1015"/>
      <c r="DB120" s="1015"/>
      <c r="DC120" s="1015"/>
      <c r="DD120" s="1015"/>
      <c r="DE120" s="1015"/>
      <c r="DF120" s="1016"/>
      <c r="DG120" s="930" t="s">
        <v>121</v>
      </c>
      <c r="DH120" s="931"/>
      <c r="DI120" s="931"/>
      <c r="DJ120" s="931"/>
      <c r="DK120" s="931"/>
      <c r="DL120" s="931" t="s">
        <v>121</v>
      </c>
      <c r="DM120" s="931"/>
      <c r="DN120" s="931"/>
      <c r="DO120" s="931"/>
      <c r="DP120" s="931"/>
      <c r="DQ120" s="931">
        <v>1374726</v>
      </c>
      <c r="DR120" s="931"/>
      <c r="DS120" s="931"/>
      <c r="DT120" s="931"/>
      <c r="DU120" s="931"/>
      <c r="DV120" s="932">
        <v>49.8</v>
      </c>
      <c r="DW120" s="932"/>
      <c r="DX120" s="932"/>
      <c r="DY120" s="932"/>
      <c r="DZ120" s="933"/>
    </row>
    <row r="121" spans="1:130" s="218" customFormat="1" ht="26.25" customHeight="1" x14ac:dyDescent="0.15">
      <c r="A121" s="1058"/>
      <c r="B121" s="949"/>
      <c r="C121" s="974" t="s">
        <v>449</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121</v>
      </c>
      <c r="AB121" s="959"/>
      <c r="AC121" s="959"/>
      <c r="AD121" s="959"/>
      <c r="AE121" s="960"/>
      <c r="AF121" s="961" t="s">
        <v>121</v>
      </c>
      <c r="AG121" s="959"/>
      <c r="AH121" s="959"/>
      <c r="AI121" s="959"/>
      <c r="AJ121" s="960"/>
      <c r="AK121" s="961" t="s">
        <v>121</v>
      </c>
      <c r="AL121" s="959"/>
      <c r="AM121" s="959"/>
      <c r="AN121" s="959"/>
      <c r="AO121" s="960"/>
      <c r="AP121" s="962" t="s">
        <v>121</v>
      </c>
      <c r="AQ121" s="963"/>
      <c r="AR121" s="963"/>
      <c r="AS121" s="963"/>
      <c r="AT121" s="964"/>
      <c r="AU121" s="994"/>
      <c r="AV121" s="995"/>
      <c r="AW121" s="995"/>
      <c r="AX121" s="995"/>
      <c r="AY121" s="996"/>
      <c r="AZ121" s="922" t="s">
        <v>450</v>
      </c>
      <c r="BA121" s="923"/>
      <c r="BB121" s="923"/>
      <c r="BC121" s="923"/>
      <c r="BD121" s="923"/>
      <c r="BE121" s="923"/>
      <c r="BF121" s="923"/>
      <c r="BG121" s="923"/>
      <c r="BH121" s="923"/>
      <c r="BI121" s="923"/>
      <c r="BJ121" s="923"/>
      <c r="BK121" s="923"/>
      <c r="BL121" s="923"/>
      <c r="BM121" s="923"/>
      <c r="BN121" s="923"/>
      <c r="BO121" s="923"/>
      <c r="BP121" s="924"/>
      <c r="BQ121" s="925">
        <v>67866</v>
      </c>
      <c r="BR121" s="926"/>
      <c r="BS121" s="926"/>
      <c r="BT121" s="926"/>
      <c r="BU121" s="926"/>
      <c r="BV121" s="926">
        <v>62219</v>
      </c>
      <c r="BW121" s="926"/>
      <c r="BX121" s="926"/>
      <c r="BY121" s="926"/>
      <c r="BZ121" s="926"/>
      <c r="CA121" s="926">
        <v>60860</v>
      </c>
      <c r="CB121" s="926"/>
      <c r="CC121" s="926"/>
      <c r="CD121" s="926"/>
      <c r="CE121" s="926"/>
      <c r="CF121" s="920">
        <v>2.2000000000000002</v>
      </c>
      <c r="CG121" s="921"/>
      <c r="CH121" s="921"/>
      <c r="CI121" s="921"/>
      <c r="CJ121" s="921"/>
      <c r="CK121" s="1009"/>
      <c r="CL121" s="1010"/>
      <c r="CM121" s="1010"/>
      <c r="CN121" s="1010"/>
      <c r="CO121" s="1011"/>
      <c r="CP121" s="1019" t="s">
        <v>396</v>
      </c>
      <c r="CQ121" s="1020"/>
      <c r="CR121" s="1020"/>
      <c r="CS121" s="1020"/>
      <c r="CT121" s="1020"/>
      <c r="CU121" s="1020"/>
      <c r="CV121" s="1020"/>
      <c r="CW121" s="1020"/>
      <c r="CX121" s="1020"/>
      <c r="CY121" s="1020"/>
      <c r="CZ121" s="1020"/>
      <c r="DA121" s="1020"/>
      <c r="DB121" s="1020"/>
      <c r="DC121" s="1020"/>
      <c r="DD121" s="1020"/>
      <c r="DE121" s="1020"/>
      <c r="DF121" s="1021"/>
      <c r="DG121" s="925">
        <v>301047</v>
      </c>
      <c r="DH121" s="926"/>
      <c r="DI121" s="926"/>
      <c r="DJ121" s="926"/>
      <c r="DK121" s="926"/>
      <c r="DL121" s="926">
        <v>301047</v>
      </c>
      <c r="DM121" s="926"/>
      <c r="DN121" s="926"/>
      <c r="DO121" s="926"/>
      <c r="DP121" s="926"/>
      <c r="DQ121" s="926">
        <v>297047</v>
      </c>
      <c r="DR121" s="926"/>
      <c r="DS121" s="926"/>
      <c r="DT121" s="926"/>
      <c r="DU121" s="926"/>
      <c r="DV121" s="927">
        <v>10.8</v>
      </c>
      <c r="DW121" s="927"/>
      <c r="DX121" s="927"/>
      <c r="DY121" s="927"/>
      <c r="DZ121" s="928"/>
    </row>
    <row r="122" spans="1:130" s="218" customFormat="1" ht="26.25" customHeight="1" x14ac:dyDescent="0.15">
      <c r="A122" s="1058"/>
      <c r="B122" s="949"/>
      <c r="C122" s="922" t="s">
        <v>432</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121</v>
      </c>
      <c r="AB122" s="959"/>
      <c r="AC122" s="959"/>
      <c r="AD122" s="959"/>
      <c r="AE122" s="960"/>
      <c r="AF122" s="961" t="s">
        <v>121</v>
      </c>
      <c r="AG122" s="959"/>
      <c r="AH122" s="959"/>
      <c r="AI122" s="959"/>
      <c r="AJ122" s="960"/>
      <c r="AK122" s="961" t="s">
        <v>121</v>
      </c>
      <c r="AL122" s="959"/>
      <c r="AM122" s="959"/>
      <c r="AN122" s="959"/>
      <c r="AO122" s="960"/>
      <c r="AP122" s="962" t="s">
        <v>121</v>
      </c>
      <c r="AQ122" s="963"/>
      <c r="AR122" s="963"/>
      <c r="AS122" s="963"/>
      <c r="AT122" s="964"/>
      <c r="AU122" s="994"/>
      <c r="AV122" s="995"/>
      <c r="AW122" s="995"/>
      <c r="AX122" s="995"/>
      <c r="AY122" s="996"/>
      <c r="AZ122" s="973" t="s">
        <v>451</v>
      </c>
      <c r="BA122" s="965"/>
      <c r="BB122" s="965"/>
      <c r="BC122" s="965"/>
      <c r="BD122" s="965"/>
      <c r="BE122" s="965"/>
      <c r="BF122" s="965"/>
      <c r="BG122" s="965"/>
      <c r="BH122" s="965"/>
      <c r="BI122" s="965"/>
      <c r="BJ122" s="965"/>
      <c r="BK122" s="965"/>
      <c r="BL122" s="965"/>
      <c r="BM122" s="965"/>
      <c r="BN122" s="965"/>
      <c r="BO122" s="965"/>
      <c r="BP122" s="966"/>
      <c r="BQ122" s="999">
        <v>3167731</v>
      </c>
      <c r="BR122" s="1000"/>
      <c r="BS122" s="1000"/>
      <c r="BT122" s="1000"/>
      <c r="BU122" s="1000"/>
      <c r="BV122" s="1000">
        <v>2899142</v>
      </c>
      <c r="BW122" s="1000"/>
      <c r="BX122" s="1000"/>
      <c r="BY122" s="1000"/>
      <c r="BZ122" s="1000"/>
      <c r="CA122" s="1000">
        <v>2693503</v>
      </c>
      <c r="CB122" s="1000"/>
      <c r="CC122" s="1000"/>
      <c r="CD122" s="1000"/>
      <c r="CE122" s="1000"/>
      <c r="CF122" s="1017">
        <v>97.5</v>
      </c>
      <c r="CG122" s="1018"/>
      <c r="CH122" s="1018"/>
      <c r="CI122" s="1018"/>
      <c r="CJ122" s="1018"/>
      <c r="CK122" s="1009"/>
      <c r="CL122" s="1010"/>
      <c r="CM122" s="1010"/>
      <c r="CN122" s="1010"/>
      <c r="CO122" s="1011"/>
      <c r="CP122" s="1019" t="s">
        <v>392</v>
      </c>
      <c r="CQ122" s="1020"/>
      <c r="CR122" s="1020"/>
      <c r="CS122" s="1020"/>
      <c r="CT122" s="1020"/>
      <c r="CU122" s="1020"/>
      <c r="CV122" s="1020"/>
      <c r="CW122" s="1020"/>
      <c r="CX122" s="1020"/>
      <c r="CY122" s="1020"/>
      <c r="CZ122" s="1020"/>
      <c r="DA122" s="1020"/>
      <c r="DB122" s="1020"/>
      <c r="DC122" s="1020"/>
      <c r="DD122" s="1020"/>
      <c r="DE122" s="1020"/>
      <c r="DF122" s="1021"/>
      <c r="DG122" s="925" t="s">
        <v>121</v>
      </c>
      <c r="DH122" s="926"/>
      <c r="DI122" s="926"/>
      <c r="DJ122" s="926"/>
      <c r="DK122" s="926"/>
      <c r="DL122" s="926" t="s">
        <v>121</v>
      </c>
      <c r="DM122" s="926"/>
      <c r="DN122" s="926"/>
      <c r="DO122" s="926"/>
      <c r="DP122" s="926"/>
      <c r="DQ122" s="926" t="s">
        <v>121</v>
      </c>
      <c r="DR122" s="926"/>
      <c r="DS122" s="926"/>
      <c r="DT122" s="926"/>
      <c r="DU122" s="926"/>
      <c r="DV122" s="927" t="s">
        <v>121</v>
      </c>
      <c r="DW122" s="927"/>
      <c r="DX122" s="927"/>
      <c r="DY122" s="927"/>
      <c r="DZ122" s="928"/>
    </row>
    <row r="123" spans="1:130" s="218" customFormat="1" ht="26.25" customHeight="1" x14ac:dyDescent="0.15">
      <c r="A123" s="1058"/>
      <c r="B123" s="949"/>
      <c r="C123" s="922" t="s">
        <v>438</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121</v>
      </c>
      <c r="AB123" s="959"/>
      <c r="AC123" s="959"/>
      <c r="AD123" s="959"/>
      <c r="AE123" s="960"/>
      <c r="AF123" s="961" t="s">
        <v>121</v>
      </c>
      <c r="AG123" s="959"/>
      <c r="AH123" s="959"/>
      <c r="AI123" s="959"/>
      <c r="AJ123" s="960"/>
      <c r="AK123" s="961" t="s">
        <v>121</v>
      </c>
      <c r="AL123" s="959"/>
      <c r="AM123" s="959"/>
      <c r="AN123" s="959"/>
      <c r="AO123" s="960"/>
      <c r="AP123" s="962" t="s">
        <v>121</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452</v>
      </c>
      <c r="BP123" s="1005"/>
      <c r="BQ123" s="1064">
        <v>4676659</v>
      </c>
      <c r="BR123" s="1031"/>
      <c r="BS123" s="1031"/>
      <c r="BT123" s="1031"/>
      <c r="BU123" s="1031"/>
      <c r="BV123" s="1031">
        <v>4391846</v>
      </c>
      <c r="BW123" s="1031"/>
      <c r="BX123" s="1031"/>
      <c r="BY123" s="1031"/>
      <c r="BZ123" s="1031"/>
      <c r="CA123" s="1031">
        <v>4143897</v>
      </c>
      <c r="CB123" s="1031"/>
      <c r="CC123" s="1031"/>
      <c r="CD123" s="1031"/>
      <c r="CE123" s="1031"/>
      <c r="CF123" s="1001"/>
      <c r="CG123" s="1002"/>
      <c r="CH123" s="1002"/>
      <c r="CI123" s="1002"/>
      <c r="CJ123" s="1003"/>
      <c r="CK123" s="1009"/>
      <c r="CL123" s="1010"/>
      <c r="CM123" s="1010"/>
      <c r="CN123" s="1010"/>
      <c r="CO123" s="1011"/>
      <c r="CP123" s="1019" t="s">
        <v>390</v>
      </c>
      <c r="CQ123" s="1020"/>
      <c r="CR123" s="1020"/>
      <c r="CS123" s="1020"/>
      <c r="CT123" s="1020"/>
      <c r="CU123" s="1020"/>
      <c r="CV123" s="1020"/>
      <c r="CW123" s="1020"/>
      <c r="CX123" s="1020"/>
      <c r="CY123" s="1020"/>
      <c r="CZ123" s="1020"/>
      <c r="DA123" s="1020"/>
      <c r="DB123" s="1020"/>
      <c r="DC123" s="1020"/>
      <c r="DD123" s="1020"/>
      <c r="DE123" s="1020"/>
      <c r="DF123" s="1021"/>
      <c r="DG123" s="958" t="s">
        <v>121</v>
      </c>
      <c r="DH123" s="959"/>
      <c r="DI123" s="959"/>
      <c r="DJ123" s="959"/>
      <c r="DK123" s="960"/>
      <c r="DL123" s="961" t="s">
        <v>121</v>
      </c>
      <c r="DM123" s="959"/>
      <c r="DN123" s="959"/>
      <c r="DO123" s="959"/>
      <c r="DP123" s="960"/>
      <c r="DQ123" s="961" t="s">
        <v>121</v>
      </c>
      <c r="DR123" s="959"/>
      <c r="DS123" s="959"/>
      <c r="DT123" s="959"/>
      <c r="DU123" s="960"/>
      <c r="DV123" s="962" t="s">
        <v>121</v>
      </c>
      <c r="DW123" s="963"/>
      <c r="DX123" s="963"/>
      <c r="DY123" s="963"/>
      <c r="DZ123" s="964"/>
    </row>
    <row r="124" spans="1:130" s="218" customFormat="1" ht="26.25" customHeight="1" thickBot="1" x14ac:dyDescent="0.2">
      <c r="A124" s="1058"/>
      <c r="B124" s="949"/>
      <c r="C124" s="922" t="s">
        <v>441</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121</v>
      </c>
      <c r="AB124" s="959"/>
      <c r="AC124" s="959"/>
      <c r="AD124" s="959"/>
      <c r="AE124" s="960"/>
      <c r="AF124" s="961" t="s">
        <v>121</v>
      </c>
      <c r="AG124" s="959"/>
      <c r="AH124" s="959"/>
      <c r="AI124" s="959"/>
      <c r="AJ124" s="960"/>
      <c r="AK124" s="961" t="s">
        <v>121</v>
      </c>
      <c r="AL124" s="959"/>
      <c r="AM124" s="959"/>
      <c r="AN124" s="959"/>
      <c r="AO124" s="960"/>
      <c r="AP124" s="962" t="s">
        <v>121</v>
      </c>
      <c r="AQ124" s="963"/>
      <c r="AR124" s="963"/>
      <c r="AS124" s="963"/>
      <c r="AT124" s="964"/>
      <c r="AU124" s="1060" t="s">
        <v>453</v>
      </c>
      <c r="AV124" s="1061"/>
      <c r="AW124" s="1061"/>
      <c r="AX124" s="1061"/>
      <c r="AY124" s="1061"/>
      <c r="AZ124" s="1061"/>
      <c r="BA124" s="1061"/>
      <c r="BB124" s="1061"/>
      <c r="BC124" s="1061"/>
      <c r="BD124" s="1061"/>
      <c r="BE124" s="1061"/>
      <c r="BF124" s="1061"/>
      <c r="BG124" s="1061"/>
      <c r="BH124" s="1061"/>
      <c r="BI124" s="1061"/>
      <c r="BJ124" s="1061"/>
      <c r="BK124" s="1061"/>
      <c r="BL124" s="1061"/>
      <c r="BM124" s="1061"/>
      <c r="BN124" s="1061"/>
      <c r="BO124" s="1061"/>
      <c r="BP124" s="1062"/>
      <c r="BQ124" s="1063">
        <v>76.3</v>
      </c>
      <c r="BR124" s="1027"/>
      <c r="BS124" s="1027"/>
      <c r="BT124" s="1027"/>
      <c r="BU124" s="1027"/>
      <c r="BV124" s="1027">
        <v>72.599999999999994</v>
      </c>
      <c r="BW124" s="1027"/>
      <c r="BX124" s="1027"/>
      <c r="BY124" s="1027"/>
      <c r="BZ124" s="1027"/>
      <c r="CA124" s="1027">
        <v>72.599999999999994</v>
      </c>
      <c r="CB124" s="1027"/>
      <c r="CC124" s="1027"/>
      <c r="CD124" s="1027"/>
      <c r="CE124" s="1027"/>
      <c r="CF124" s="1028"/>
      <c r="CG124" s="1029"/>
      <c r="CH124" s="1029"/>
      <c r="CI124" s="1029"/>
      <c r="CJ124" s="1030"/>
      <c r="CK124" s="1012"/>
      <c r="CL124" s="1012"/>
      <c r="CM124" s="1012"/>
      <c r="CN124" s="1012"/>
      <c r="CO124" s="1013"/>
      <c r="CP124" s="1019" t="s">
        <v>454</v>
      </c>
      <c r="CQ124" s="1020"/>
      <c r="CR124" s="1020"/>
      <c r="CS124" s="1020"/>
      <c r="CT124" s="1020"/>
      <c r="CU124" s="1020"/>
      <c r="CV124" s="1020"/>
      <c r="CW124" s="1020"/>
      <c r="CX124" s="1020"/>
      <c r="CY124" s="1020"/>
      <c r="CZ124" s="1020"/>
      <c r="DA124" s="1020"/>
      <c r="DB124" s="1020"/>
      <c r="DC124" s="1020"/>
      <c r="DD124" s="1020"/>
      <c r="DE124" s="1020"/>
      <c r="DF124" s="1021"/>
      <c r="DG124" s="1004">
        <v>1567364</v>
      </c>
      <c r="DH124" s="986"/>
      <c r="DI124" s="986"/>
      <c r="DJ124" s="986"/>
      <c r="DK124" s="987"/>
      <c r="DL124" s="985">
        <v>1434597</v>
      </c>
      <c r="DM124" s="986"/>
      <c r="DN124" s="986"/>
      <c r="DO124" s="986"/>
      <c r="DP124" s="987"/>
      <c r="DQ124" s="985" t="s">
        <v>121</v>
      </c>
      <c r="DR124" s="986"/>
      <c r="DS124" s="986"/>
      <c r="DT124" s="986"/>
      <c r="DU124" s="987"/>
      <c r="DV124" s="988" t="s">
        <v>121</v>
      </c>
      <c r="DW124" s="989"/>
      <c r="DX124" s="989"/>
      <c r="DY124" s="989"/>
      <c r="DZ124" s="990"/>
    </row>
    <row r="125" spans="1:130" s="218" customFormat="1" ht="26.25" customHeight="1" x14ac:dyDescent="0.15">
      <c r="A125" s="1058"/>
      <c r="B125" s="949"/>
      <c r="C125" s="922" t="s">
        <v>443</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121</v>
      </c>
      <c r="AB125" s="959"/>
      <c r="AC125" s="959"/>
      <c r="AD125" s="959"/>
      <c r="AE125" s="960"/>
      <c r="AF125" s="961" t="s">
        <v>121</v>
      </c>
      <c r="AG125" s="959"/>
      <c r="AH125" s="959"/>
      <c r="AI125" s="959"/>
      <c r="AJ125" s="960"/>
      <c r="AK125" s="961" t="s">
        <v>121</v>
      </c>
      <c r="AL125" s="959"/>
      <c r="AM125" s="959"/>
      <c r="AN125" s="959"/>
      <c r="AO125" s="960"/>
      <c r="AP125" s="962" t="s">
        <v>121</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455</v>
      </c>
      <c r="CL125" s="1007"/>
      <c r="CM125" s="1007"/>
      <c r="CN125" s="1007"/>
      <c r="CO125" s="1008"/>
      <c r="CP125" s="929" t="s">
        <v>456</v>
      </c>
      <c r="CQ125" s="897"/>
      <c r="CR125" s="897"/>
      <c r="CS125" s="897"/>
      <c r="CT125" s="897"/>
      <c r="CU125" s="897"/>
      <c r="CV125" s="897"/>
      <c r="CW125" s="897"/>
      <c r="CX125" s="897"/>
      <c r="CY125" s="897"/>
      <c r="CZ125" s="897"/>
      <c r="DA125" s="897"/>
      <c r="DB125" s="897"/>
      <c r="DC125" s="897"/>
      <c r="DD125" s="897"/>
      <c r="DE125" s="897"/>
      <c r="DF125" s="898"/>
      <c r="DG125" s="930" t="s">
        <v>121</v>
      </c>
      <c r="DH125" s="931"/>
      <c r="DI125" s="931"/>
      <c r="DJ125" s="931"/>
      <c r="DK125" s="931"/>
      <c r="DL125" s="931" t="s">
        <v>121</v>
      </c>
      <c r="DM125" s="931"/>
      <c r="DN125" s="931"/>
      <c r="DO125" s="931"/>
      <c r="DP125" s="931"/>
      <c r="DQ125" s="931" t="s">
        <v>121</v>
      </c>
      <c r="DR125" s="931"/>
      <c r="DS125" s="931"/>
      <c r="DT125" s="931"/>
      <c r="DU125" s="931"/>
      <c r="DV125" s="932" t="s">
        <v>121</v>
      </c>
      <c r="DW125" s="932"/>
      <c r="DX125" s="932"/>
      <c r="DY125" s="932"/>
      <c r="DZ125" s="933"/>
    </row>
    <row r="126" spans="1:130" s="218" customFormat="1" ht="26.25" customHeight="1" thickBot="1" x14ac:dyDescent="0.2">
      <c r="A126" s="1058"/>
      <c r="B126" s="949"/>
      <c r="C126" s="922" t="s">
        <v>445</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121</v>
      </c>
      <c r="AB126" s="959"/>
      <c r="AC126" s="959"/>
      <c r="AD126" s="959"/>
      <c r="AE126" s="960"/>
      <c r="AF126" s="961" t="s">
        <v>121</v>
      </c>
      <c r="AG126" s="959"/>
      <c r="AH126" s="959"/>
      <c r="AI126" s="959"/>
      <c r="AJ126" s="960"/>
      <c r="AK126" s="961" t="s">
        <v>121</v>
      </c>
      <c r="AL126" s="959"/>
      <c r="AM126" s="959"/>
      <c r="AN126" s="959"/>
      <c r="AO126" s="960"/>
      <c r="AP126" s="962" t="s">
        <v>121</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457</v>
      </c>
      <c r="CQ126" s="923"/>
      <c r="CR126" s="923"/>
      <c r="CS126" s="923"/>
      <c r="CT126" s="923"/>
      <c r="CU126" s="923"/>
      <c r="CV126" s="923"/>
      <c r="CW126" s="923"/>
      <c r="CX126" s="923"/>
      <c r="CY126" s="923"/>
      <c r="CZ126" s="923"/>
      <c r="DA126" s="923"/>
      <c r="DB126" s="923"/>
      <c r="DC126" s="923"/>
      <c r="DD126" s="923"/>
      <c r="DE126" s="923"/>
      <c r="DF126" s="924"/>
      <c r="DG126" s="925" t="s">
        <v>121</v>
      </c>
      <c r="DH126" s="926"/>
      <c r="DI126" s="926"/>
      <c r="DJ126" s="926"/>
      <c r="DK126" s="926"/>
      <c r="DL126" s="926" t="s">
        <v>121</v>
      </c>
      <c r="DM126" s="926"/>
      <c r="DN126" s="926"/>
      <c r="DO126" s="926"/>
      <c r="DP126" s="926"/>
      <c r="DQ126" s="926" t="s">
        <v>121</v>
      </c>
      <c r="DR126" s="926"/>
      <c r="DS126" s="926"/>
      <c r="DT126" s="926"/>
      <c r="DU126" s="926"/>
      <c r="DV126" s="927" t="s">
        <v>121</v>
      </c>
      <c r="DW126" s="927"/>
      <c r="DX126" s="927"/>
      <c r="DY126" s="927"/>
      <c r="DZ126" s="928"/>
    </row>
    <row r="127" spans="1:130" s="218" customFormat="1" ht="26.25" customHeight="1" x14ac:dyDescent="0.15">
      <c r="A127" s="1059"/>
      <c r="B127" s="951"/>
      <c r="C127" s="973" t="s">
        <v>458</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488</v>
      </c>
      <c r="AB127" s="959"/>
      <c r="AC127" s="959"/>
      <c r="AD127" s="959"/>
      <c r="AE127" s="960"/>
      <c r="AF127" s="961">
        <v>399</v>
      </c>
      <c r="AG127" s="959"/>
      <c r="AH127" s="959"/>
      <c r="AI127" s="959"/>
      <c r="AJ127" s="960"/>
      <c r="AK127" s="961">
        <v>277</v>
      </c>
      <c r="AL127" s="959"/>
      <c r="AM127" s="959"/>
      <c r="AN127" s="959"/>
      <c r="AO127" s="960"/>
      <c r="AP127" s="962">
        <v>0</v>
      </c>
      <c r="AQ127" s="963"/>
      <c r="AR127" s="963"/>
      <c r="AS127" s="963"/>
      <c r="AT127" s="964"/>
      <c r="AU127" s="220"/>
      <c r="AV127" s="220"/>
      <c r="AW127" s="220"/>
      <c r="AX127" s="1032" t="s">
        <v>459</v>
      </c>
      <c r="AY127" s="1033"/>
      <c r="AZ127" s="1033"/>
      <c r="BA127" s="1033"/>
      <c r="BB127" s="1033"/>
      <c r="BC127" s="1033"/>
      <c r="BD127" s="1033"/>
      <c r="BE127" s="1034"/>
      <c r="BF127" s="1035" t="s">
        <v>460</v>
      </c>
      <c r="BG127" s="1033"/>
      <c r="BH127" s="1033"/>
      <c r="BI127" s="1033"/>
      <c r="BJ127" s="1033"/>
      <c r="BK127" s="1033"/>
      <c r="BL127" s="1034"/>
      <c r="BM127" s="1035" t="s">
        <v>461</v>
      </c>
      <c r="BN127" s="1033"/>
      <c r="BO127" s="1033"/>
      <c r="BP127" s="1033"/>
      <c r="BQ127" s="1033"/>
      <c r="BR127" s="1033"/>
      <c r="BS127" s="1034"/>
      <c r="BT127" s="1035" t="s">
        <v>462</v>
      </c>
      <c r="BU127" s="1033"/>
      <c r="BV127" s="1033"/>
      <c r="BW127" s="1033"/>
      <c r="BX127" s="1033"/>
      <c r="BY127" s="1033"/>
      <c r="BZ127" s="1056"/>
      <c r="CA127" s="220"/>
      <c r="CB127" s="220"/>
      <c r="CC127" s="220"/>
      <c r="CD127" s="243"/>
      <c r="CE127" s="243"/>
      <c r="CF127" s="243"/>
      <c r="CG127" s="220"/>
      <c r="CH127" s="220"/>
      <c r="CI127" s="220"/>
      <c r="CJ127" s="242"/>
      <c r="CK127" s="1023"/>
      <c r="CL127" s="1010"/>
      <c r="CM127" s="1010"/>
      <c r="CN127" s="1010"/>
      <c r="CO127" s="1011"/>
      <c r="CP127" s="922" t="s">
        <v>463</v>
      </c>
      <c r="CQ127" s="923"/>
      <c r="CR127" s="923"/>
      <c r="CS127" s="923"/>
      <c r="CT127" s="923"/>
      <c r="CU127" s="923"/>
      <c r="CV127" s="923"/>
      <c r="CW127" s="923"/>
      <c r="CX127" s="923"/>
      <c r="CY127" s="923"/>
      <c r="CZ127" s="923"/>
      <c r="DA127" s="923"/>
      <c r="DB127" s="923"/>
      <c r="DC127" s="923"/>
      <c r="DD127" s="923"/>
      <c r="DE127" s="923"/>
      <c r="DF127" s="924"/>
      <c r="DG127" s="925" t="s">
        <v>121</v>
      </c>
      <c r="DH127" s="926"/>
      <c r="DI127" s="926"/>
      <c r="DJ127" s="926"/>
      <c r="DK127" s="926"/>
      <c r="DL127" s="926" t="s">
        <v>121</v>
      </c>
      <c r="DM127" s="926"/>
      <c r="DN127" s="926"/>
      <c r="DO127" s="926"/>
      <c r="DP127" s="926"/>
      <c r="DQ127" s="926" t="s">
        <v>121</v>
      </c>
      <c r="DR127" s="926"/>
      <c r="DS127" s="926"/>
      <c r="DT127" s="926"/>
      <c r="DU127" s="926"/>
      <c r="DV127" s="927" t="s">
        <v>121</v>
      </c>
      <c r="DW127" s="927"/>
      <c r="DX127" s="927"/>
      <c r="DY127" s="927"/>
      <c r="DZ127" s="928"/>
    </row>
    <row r="128" spans="1:130" s="218" customFormat="1" ht="26.25" customHeight="1" thickBot="1" x14ac:dyDescent="0.2">
      <c r="A128" s="1042" t="s">
        <v>464</v>
      </c>
      <c r="B128" s="1043"/>
      <c r="C128" s="1043"/>
      <c r="D128" s="1043"/>
      <c r="E128" s="1043"/>
      <c r="F128" s="1043"/>
      <c r="G128" s="1043"/>
      <c r="H128" s="1043"/>
      <c r="I128" s="1043"/>
      <c r="J128" s="1043"/>
      <c r="K128" s="1043"/>
      <c r="L128" s="1043"/>
      <c r="M128" s="1043"/>
      <c r="N128" s="1043"/>
      <c r="O128" s="1043"/>
      <c r="P128" s="1043"/>
      <c r="Q128" s="1043"/>
      <c r="R128" s="1043"/>
      <c r="S128" s="1043"/>
      <c r="T128" s="1043"/>
      <c r="U128" s="1043"/>
      <c r="V128" s="1043"/>
      <c r="W128" s="1044" t="s">
        <v>465</v>
      </c>
      <c r="X128" s="1044"/>
      <c r="Y128" s="1044"/>
      <c r="Z128" s="1045"/>
      <c r="AA128" s="1046">
        <v>8488</v>
      </c>
      <c r="AB128" s="1047"/>
      <c r="AC128" s="1047"/>
      <c r="AD128" s="1047"/>
      <c r="AE128" s="1048"/>
      <c r="AF128" s="1049">
        <v>8622</v>
      </c>
      <c r="AG128" s="1047"/>
      <c r="AH128" s="1047"/>
      <c r="AI128" s="1047"/>
      <c r="AJ128" s="1048"/>
      <c r="AK128" s="1049">
        <v>13552</v>
      </c>
      <c r="AL128" s="1047"/>
      <c r="AM128" s="1047"/>
      <c r="AN128" s="1047"/>
      <c r="AO128" s="1048"/>
      <c r="AP128" s="1050"/>
      <c r="AQ128" s="1051"/>
      <c r="AR128" s="1051"/>
      <c r="AS128" s="1051"/>
      <c r="AT128" s="1052"/>
      <c r="AU128" s="220"/>
      <c r="AV128" s="220"/>
      <c r="AW128" s="220"/>
      <c r="AX128" s="896" t="s">
        <v>466</v>
      </c>
      <c r="AY128" s="897"/>
      <c r="AZ128" s="897"/>
      <c r="BA128" s="897"/>
      <c r="BB128" s="897"/>
      <c r="BC128" s="897"/>
      <c r="BD128" s="897"/>
      <c r="BE128" s="898"/>
      <c r="BF128" s="1053" t="s">
        <v>121</v>
      </c>
      <c r="BG128" s="1054"/>
      <c r="BH128" s="1054"/>
      <c r="BI128" s="1054"/>
      <c r="BJ128" s="1054"/>
      <c r="BK128" s="1054"/>
      <c r="BL128" s="1055"/>
      <c r="BM128" s="1053">
        <v>15</v>
      </c>
      <c r="BN128" s="1054"/>
      <c r="BO128" s="1054"/>
      <c r="BP128" s="1054"/>
      <c r="BQ128" s="1054"/>
      <c r="BR128" s="1054"/>
      <c r="BS128" s="1055"/>
      <c r="BT128" s="1053">
        <v>20</v>
      </c>
      <c r="BU128" s="1054"/>
      <c r="BV128" s="1054"/>
      <c r="BW128" s="1054"/>
      <c r="BX128" s="1054"/>
      <c r="BY128" s="1054"/>
      <c r="BZ128" s="1076"/>
      <c r="CA128" s="243"/>
      <c r="CB128" s="243"/>
      <c r="CC128" s="243"/>
      <c r="CD128" s="243"/>
      <c r="CE128" s="243"/>
      <c r="CF128" s="243"/>
      <c r="CG128" s="220"/>
      <c r="CH128" s="220"/>
      <c r="CI128" s="220"/>
      <c r="CJ128" s="242"/>
      <c r="CK128" s="1024"/>
      <c r="CL128" s="1025"/>
      <c r="CM128" s="1025"/>
      <c r="CN128" s="1025"/>
      <c r="CO128" s="1026"/>
      <c r="CP128" s="1036" t="s">
        <v>467</v>
      </c>
      <c r="CQ128" s="726"/>
      <c r="CR128" s="726"/>
      <c r="CS128" s="726"/>
      <c r="CT128" s="726"/>
      <c r="CU128" s="726"/>
      <c r="CV128" s="726"/>
      <c r="CW128" s="726"/>
      <c r="CX128" s="726"/>
      <c r="CY128" s="726"/>
      <c r="CZ128" s="726"/>
      <c r="DA128" s="726"/>
      <c r="DB128" s="726"/>
      <c r="DC128" s="726"/>
      <c r="DD128" s="726"/>
      <c r="DE128" s="726"/>
      <c r="DF128" s="1037"/>
      <c r="DG128" s="1038" t="s">
        <v>121</v>
      </c>
      <c r="DH128" s="1039"/>
      <c r="DI128" s="1039"/>
      <c r="DJ128" s="1039"/>
      <c r="DK128" s="1039"/>
      <c r="DL128" s="1039" t="s">
        <v>121</v>
      </c>
      <c r="DM128" s="1039"/>
      <c r="DN128" s="1039"/>
      <c r="DO128" s="1039"/>
      <c r="DP128" s="1039"/>
      <c r="DQ128" s="1039" t="s">
        <v>121</v>
      </c>
      <c r="DR128" s="1039"/>
      <c r="DS128" s="1039"/>
      <c r="DT128" s="1039"/>
      <c r="DU128" s="1039"/>
      <c r="DV128" s="1040" t="s">
        <v>121</v>
      </c>
      <c r="DW128" s="1040"/>
      <c r="DX128" s="1040"/>
      <c r="DY128" s="1040"/>
      <c r="DZ128" s="1041"/>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468</v>
      </c>
      <c r="X129" s="1071"/>
      <c r="Y129" s="1071"/>
      <c r="Z129" s="1072"/>
      <c r="AA129" s="958">
        <v>3202805</v>
      </c>
      <c r="AB129" s="959"/>
      <c r="AC129" s="959"/>
      <c r="AD129" s="959"/>
      <c r="AE129" s="960"/>
      <c r="AF129" s="961">
        <v>3168694</v>
      </c>
      <c r="AG129" s="959"/>
      <c r="AH129" s="959"/>
      <c r="AI129" s="959"/>
      <c r="AJ129" s="960"/>
      <c r="AK129" s="961">
        <v>3112690</v>
      </c>
      <c r="AL129" s="959"/>
      <c r="AM129" s="959"/>
      <c r="AN129" s="959"/>
      <c r="AO129" s="960"/>
      <c r="AP129" s="1073"/>
      <c r="AQ129" s="1074"/>
      <c r="AR129" s="1074"/>
      <c r="AS129" s="1074"/>
      <c r="AT129" s="1075"/>
      <c r="AU129" s="221"/>
      <c r="AV129" s="221"/>
      <c r="AW129" s="221"/>
      <c r="AX129" s="1065" t="s">
        <v>469</v>
      </c>
      <c r="AY129" s="923"/>
      <c r="AZ129" s="923"/>
      <c r="BA129" s="923"/>
      <c r="BB129" s="923"/>
      <c r="BC129" s="923"/>
      <c r="BD129" s="923"/>
      <c r="BE129" s="924"/>
      <c r="BF129" s="1066" t="s">
        <v>121</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470</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471</v>
      </c>
      <c r="X130" s="1071"/>
      <c r="Y130" s="1071"/>
      <c r="Z130" s="1072"/>
      <c r="AA130" s="958">
        <v>407734</v>
      </c>
      <c r="AB130" s="959"/>
      <c r="AC130" s="959"/>
      <c r="AD130" s="959"/>
      <c r="AE130" s="960"/>
      <c r="AF130" s="961">
        <v>365785</v>
      </c>
      <c r="AG130" s="959"/>
      <c r="AH130" s="959"/>
      <c r="AI130" s="959"/>
      <c r="AJ130" s="960"/>
      <c r="AK130" s="961">
        <v>350402</v>
      </c>
      <c r="AL130" s="959"/>
      <c r="AM130" s="959"/>
      <c r="AN130" s="959"/>
      <c r="AO130" s="960"/>
      <c r="AP130" s="1073"/>
      <c r="AQ130" s="1074"/>
      <c r="AR130" s="1074"/>
      <c r="AS130" s="1074"/>
      <c r="AT130" s="1075"/>
      <c r="AU130" s="221"/>
      <c r="AV130" s="221"/>
      <c r="AW130" s="221"/>
      <c r="AX130" s="1065" t="s">
        <v>472</v>
      </c>
      <c r="AY130" s="923"/>
      <c r="AZ130" s="923"/>
      <c r="BA130" s="923"/>
      <c r="BB130" s="923"/>
      <c r="BC130" s="923"/>
      <c r="BD130" s="923"/>
      <c r="BE130" s="924"/>
      <c r="BF130" s="1101">
        <v>10.8</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473</v>
      </c>
      <c r="X131" s="1108"/>
      <c r="Y131" s="1108"/>
      <c r="Z131" s="1109"/>
      <c r="AA131" s="1004">
        <v>2795071</v>
      </c>
      <c r="AB131" s="986"/>
      <c r="AC131" s="986"/>
      <c r="AD131" s="986"/>
      <c r="AE131" s="987"/>
      <c r="AF131" s="985">
        <v>2802909</v>
      </c>
      <c r="AG131" s="986"/>
      <c r="AH131" s="986"/>
      <c r="AI131" s="986"/>
      <c r="AJ131" s="987"/>
      <c r="AK131" s="985">
        <v>2762288</v>
      </c>
      <c r="AL131" s="986"/>
      <c r="AM131" s="986"/>
      <c r="AN131" s="986"/>
      <c r="AO131" s="987"/>
      <c r="AP131" s="1110"/>
      <c r="AQ131" s="1111"/>
      <c r="AR131" s="1111"/>
      <c r="AS131" s="1111"/>
      <c r="AT131" s="1112"/>
      <c r="AU131" s="221"/>
      <c r="AV131" s="221"/>
      <c r="AW131" s="221"/>
      <c r="AX131" s="1083" t="s">
        <v>474</v>
      </c>
      <c r="AY131" s="726"/>
      <c r="AZ131" s="726"/>
      <c r="BA131" s="726"/>
      <c r="BB131" s="726"/>
      <c r="BC131" s="726"/>
      <c r="BD131" s="726"/>
      <c r="BE131" s="1037"/>
      <c r="BF131" s="1084">
        <v>72.599999999999994</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475</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476</v>
      </c>
      <c r="W132" s="1094"/>
      <c r="X132" s="1094"/>
      <c r="Y132" s="1094"/>
      <c r="Z132" s="1095"/>
      <c r="AA132" s="1096">
        <v>10.24800443</v>
      </c>
      <c r="AB132" s="1097"/>
      <c r="AC132" s="1097"/>
      <c r="AD132" s="1097"/>
      <c r="AE132" s="1098"/>
      <c r="AF132" s="1099">
        <v>11.083734789999999</v>
      </c>
      <c r="AG132" s="1097"/>
      <c r="AH132" s="1097"/>
      <c r="AI132" s="1097"/>
      <c r="AJ132" s="1098"/>
      <c r="AK132" s="1099">
        <v>11.355876</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477</v>
      </c>
      <c r="W133" s="1077"/>
      <c r="X133" s="1077"/>
      <c r="Y133" s="1077"/>
      <c r="Z133" s="1078"/>
      <c r="AA133" s="1079">
        <v>10.1</v>
      </c>
      <c r="AB133" s="1080"/>
      <c r="AC133" s="1080"/>
      <c r="AD133" s="1080"/>
      <c r="AE133" s="1081"/>
      <c r="AF133" s="1079">
        <v>10.3</v>
      </c>
      <c r="AG133" s="1080"/>
      <c r="AH133" s="1080"/>
      <c r="AI133" s="1080"/>
      <c r="AJ133" s="1081"/>
      <c r="AK133" s="1079">
        <v>10.8</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U7mfzj2QkWacdbCTaROkbIPtnCQfsVi5Gy6Sh3ix4vf4BamLo9Hp4gsC+xcqm7dLCXwoXWylB7FM35rGmsgxdw==" saltValue="dXblm31SUu9qKCWZVKAOP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7" tint="0.79998168889431442"/>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478</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sZZK/LqTXCLHQt/DhjBfIBMxpxatBeZXQz4Fq+as2MDI/LU6612q0WD7x8sGCF50dCWsq5Cr6kErkO3+LlPr5A==" saltValue="oflsbSM+KbXKDlTdWcCes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7" tint="0.79998168889431442"/>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oz/ym7CLRsUMbcVQD0pAWQmpgi6Zfe8s39BnyAWcuir32hWN8w/FeIWwzpmtBZrGPFo3CauBJ5EVh8xiNqcHKQ==" saltValue="o7E33zBoMfMM79bUGyvcU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479</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480</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481</v>
      </c>
      <c r="AP7" s="260"/>
      <c r="AQ7" s="261" t="s">
        <v>482</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483</v>
      </c>
      <c r="AQ8" s="267" t="s">
        <v>484</v>
      </c>
      <c r="AR8" s="268" t="s">
        <v>485</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486</v>
      </c>
      <c r="AL9" s="1117"/>
      <c r="AM9" s="1117"/>
      <c r="AN9" s="1118"/>
      <c r="AO9" s="269">
        <v>830017</v>
      </c>
      <c r="AP9" s="269">
        <v>136001</v>
      </c>
      <c r="AQ9" s="270">
        <v>154424</v>
      </c>
      <c r="AR9" s="271">
        <v>-11.9</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487</v>
      </c>
      <c r="AL10" s="1117"/>
      <c r="AM10" s="1117"/>
      <c r="AN10" s="1118"/>
      <c r="AO10" s="272">
        <v>102140</v>
      </c>
      <c r="AP10" s="272">
        <v>16736</v>
      </c>
      <c r="AQ10" s="273">
        <v>18194</v>
      </c>
      <c r="AR10" s="274">
        <v>-8</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488</v>
      </c>
      <c r="AL11" s="1117"/>
      <c r="AM11" s="1117"/>
      <c r="AN11" s="1118"/>
      <c r="AO11" s="272" t="s">
        <v>489</v>
      </c>
      <c r="AP11" s="272" t="s">
        <v>489</v>
      </c>
      <c r="AQ11" s="273">
        <v>1285</v>
      </c>
      <c r="AR11" s="274" t="s">
        <v>489</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490</v>
      </c>
      <c r="AL12" s="1117"/>
      <c r="AM12" s="1117"/>
      <c r="AN12" s="1118"/>
      <c r="AO12" s="272" t="s">
        <v>489</v>
      </c>
      <c r="AP12" s="272" t="s">
        <v>489</v>
      </c>
      <c r="AQ12" s="273" t="s">
        <v>489</v>
      </c>
      <c r="AR12" s="274" t="s">
        <v>489</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491</v>
      </c>
      <c r="AL13" s="1117"/>
      <c r="AM13" s="1117"/>
      <c r="AN13" s="1118"/>
      <c r="AO13" s="272">
        <v>34391</v>
      </c>
      <c r="AP13" s="272">
        <v>5635</v>
      </c>
      <c r="AQ13" s="273">
        <v>5735</v>
      </c>
      <c r="AR13" s="274">
        <v>-1.7</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492</v>
      </c>
      <c r="AL14" s="1117"/>
      <c r="AM14" s="1117"/>
      <c r="AN14" s="1118"/>
      <c r="AO14" s="272">
        <v>9794</v>
      </c>
      <c r="AP14" s="272">
        <v>1605</v>
      </c>
      <c r="AQ14" s="273">
        <v>2950</v>
      </c>
      <c r="AR14" s="274">
        <v>-45.6</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493</v>
      </c>
      <c r="AL15" s="1120"/>
      <c r="AM15" s="1120"/>
      <c r="AN15" s="1121"/>
      <c r="AO15" s="272">
        <v>-58121</v>
      </c>
      <c r="AP15" s="272">
        <v>-9523</v>
      </c>
      <c r="AQ15" s="273">
        <v>-9110</v>
      </c>
      <c r="AR15" s="274">
        <v>4.5</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918221</v>
      </c>
      <c r="AP16" s="272">
        <v>150454</v>
      </c>
      <c r="AQ16" s="273">
        <v>173477</v>
      </c>
      <c r="AR16" s="274">
        <v>-13.3</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494</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495</v>
      </c>
      <c r="AP20" s="281" t="s">
        <v>496</v>
      </c>
      <c r="AQ20" s="282" t="s">
        <v>497</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498</v>
      </c>
      <c r="AL21" s="1123"/>
      <c r="AM21" s="1123"/>
      <c r="AN21" s="1124"/>
      <c r="AO21" s="285">
        <v>13.76</v>
      </c>
      <c r="AP21" s="286">
        <v>14.28</v>
      </c>
      <c r="AQ21" s="287">
        <v>-0.52</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499</v>
      </c>
      <c r="AL22" s="1123"/>
      <c r="AM22" s="1123"/>
      <c r="AN22" s="1124"/>
      <c r="AO22" s="290">
        <v>96</v>
      </c>
      <c r="AP22" s="291">
        <v>96</v>
      </c>
      <c r="AQ22" s="292">
        <v>0</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500</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501</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502</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481</v>
      </c>
      <c r="AP30" s="260"/>
      <c r="AQ30" s="261" t="s">
        <v>482</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483</v>
      </c>
      <c r="AQ31" s="267" t="s">
        <v>484</v>
      </c>
      <c r="AR31" s="268" t="s">
        <v>485</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503</v>
      </c>
      <c r="AL32" s="1131"/>
      <c r="AM32" s="1131"/>
      <c r="AN32" s="1132"/>
      <c r="AO32" s="300">
        <v>314366</v>
      </c>
      <c r="AP32" s="300">
        <v>51510</v>
      </c>
      <c r="AQ32" s="301">
        <v>83140</v>
      </c>
      <c r="AR32" s="302">
        <v>-38</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504</v>
      </c>
      <c r="AL33" s="1131"/>
      <c r="AM33" s="1131"/>
      <c r="AN33" s="1132"/>
      <c r="AO33" s="300" t="s">
        <v>489</v>
      </c>
      <c r="AP33" s="300" t="s">
        <v>489</v>
      </c>
      <c r="AQ33" s="301" t="s">
        <v>489</v>
      </c>
      <c r="AR33" s="302" t="s">
        <v>489</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505</v>
      </c>
      <c r="AL34" s="1131"/>
      <c r="AM34" s="1131"/>
      <c r="AN34" s="1132"/>
      <c r="AO34" s="300" t="s">
        <v>489</v>
      </c>
      <c r="AP34" s="300" t="s">
        <v>489</v>
      </c>
      <c r="AQ34" s="301" t="s">
        <v>489</v>
      </c>
      <c r="AR34" s="302" t="s">
        <v>489</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506</v>
      </c>
      <c r="AL35" s="1131"/>
      <c r="AM35" s="1131"/>
      <c r="AN35" s="1132"/>
      <c r="AO35" s="300">
        <v>194672</v>
      </c>
      <c r="AP35" s="300">
        <v>31898</v>
      </c>
      <c r="AQ35" s="301">
        <v>26106</v>
      </c>
      <c r="AR35" s="302">
        <v>22.2</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507</v>
      </c>
      <c r="AL36" s="1131"/>
      <c r="AM36" s="1131"/>
      <c r="AN36" s="1132"/>
      <c r="AO36" s="300">
        <v>168321</v>
      </c>
      <c r="AP36" s="300">
        <v>27580</v>
      </c>
      <c r="AQ36" s="301">
        <v>4689</v>
      </c>
      <c r="AR36" s="302">
        <v>488.2</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508</v>
      </c>
      <c r="AL37" s="1131"/>
      <c r="AM37" s="1131"/>
      <c r="AN37" s="1132"/>
      <c r="AO37" s="300">
        <v>277</v>
      </c>
      <c r="AP37" s="300">
        <v>45</v>
      </c>
      <c r="AQ37" s="301">
        <v>554</v>
      </c>
      <c r="AR37" s="302">
        <v>-91.9</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509</v>
      </c>
      <c r="AL38" s="1134"/>
      <c r="AM38" s="1134"/>
      <c r="AN38" s="1135"/>
      <c r="AO38" s="303" t="s">
        <v>489</v>
      </c>
      <c r="AP38" s="303" t="s">
        <v>489</v>
      </c>
      <c r="AQ38" s="304">
        <v>7</v>
      </c>
      <c r="AR38" s="292" t="s">
        <v>489</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510</v>
      </c>
      <c r="AL39" s="1134"/>
      <c r="AM39" s="1134"/>
      <c r="AN39" s="1135"/>
      <c r="AO39" s="300">
        <v>-13552</v>
      </c>
      <c r="AP39" s="300">
        <v>-2221</v>
      </c>
      <c r="AQ39" s="301">
        <v>-2038</v>
      </c>
      <c r="AR39" s="302">
        <v>9</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511</v>
      </c>
      <c r="AL40" s="1131"/>
      <c r="AM40" s="1131"/>
      <c r="AN40" s="1132"/>
      <c r="AO40" s="300">
        <v>-350402</v>
      </c>
      <c r="AP40" s="300">
        <v>-57415</v>
      </c>
      <c r="AQ40" s="301">
        <v>-74354</v>
      </c>
      <c r="AR40" s="302">
        <v>-22.8</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313682</v>
      </c>
      <c r="AP41" s="300">
        <v>51398</v>
      </c>
      <c r="AQ41" s="301">
        <v>38106</v>
      </c>
      <c r="AR41" s="302">
        <v>34.9</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512</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513</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481</v>
      </c>
      <c r="AN49" s="1127" t="s">
        <v>514</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515</v>
      </c>
      <c r="AO50" s="317" t="s">
        <v>516</v>
      </c>
      <c r="AP50" s="318" t="s">
        <v>517</v>
      </c>
      <c r="AQ50" s="319" t="s">
        <v>518</v>
      </c>
      <c r="AR50" s="320" t="s">
        <v>519</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520</v>
      </c>
      <c r="AL51" s="313"/>
      <c r="AM51" s="321">
        <v>224663</v>
      </c>
      <c r="AN51" s="322">
        <v>33794</v>
      </c>
      <c r="AO51" s="323">
        <v>-21.9</v>
      </c>
      <c r="AP51" s="324">
        <v>126525</v>
      </c>
      <c r="AQ51" s="325">
        <v>0.2</v>
      </c>
      <c r="AR51" s="326">
        <v>-22.1</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521</v>
      </c>
      <c r="AM52" s="329">
        <v>169162</v>
      </c>
      <c r="AN52" s="330">
        <v>25446</v>
      </c>
      <c r="AO52" s="331">
        <v>44.6</v>
      </c>
      <c r="AP52" s="332">
        <v>67052</v>
      </c>
      <c r="AQ52" s="333">
        <v>18.100000000000001</v>
      </c>
      <c r="AR52" s="334">
        <v>26.5</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522</v>
      </c>
      <c r="AL53" s="313"/>
      <c r="AM53" s="321">
        <v>352941</v>
      </c>
      <c r="AN53" s="322">
        <v>54107</v>
      </c>
      <c r="AO53" s="323">
        <v>60.1</v>
      </c>
      <c r="AP53" s="324">
        <v>122054</v>
      </c>
      <c r="AQ53" s="325">
        <v>-3.5</v>
      </c>
      <c r="AR53" s="326">
        <v>63.6</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521</v>
      </c>
      <c r="AM54" s="329">
        <v>279650</v>
      </c>
      <c r="AN54" s="330">
        <v>42871</v>
      </c>
      <c r="AO54" s="331">
        <v>68.5</v>
      </c>
      <c r="AP54" s="332">
        <v>68298</v>
      </c>
      <c r="AQ54" s="333">
        <v>1.9</v>
      </c>
      <c r="AR54" s="334">
        <v>66.599999999999994</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523</v>
      </c>
      <c r="AL55" s="313"/>
      <c r="AM55" s="321">
        <v>364877</v>
      </c>
      <c r="AN55" s="322">
        <v>57003</v>
      </c>
      <c r="AO55" s="323">
        <v>5.4</v>
      </c>
      <c r="AP55" s="324">
        <v>111644</v>
      </c>
      <c r="AQ55" s="325">
        <v>-8.5</v>
      </c>
      <c r="AR55" s="326">
        <v>13.9</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521</v>
      </c>
      <c r="AM56" s="329">
        <v>323371</v>
      </c>
      <c r="AN56" s="330">
        <v>50519</v>
      </c>
      <c r="AO56" s="331">
        <v>17.8</v>
      </c>
      <c r="AP56" s="332">
        <v>66606</v>
      </c>
      <c r="AQ56" s="333">
        <v>-2.5</v>
      </c>
      <c r="AR56" s="334">
        <v>20.3</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524</v>
      </c>
      <c r="AL57" s="313"/>
      <c r="AM57" s="321">
        <v>736960</v>
      </c>
      <c r="AN57" s="322">
        <v>117631</v>
      </c>
      <c r="AO57" s="323">
        <v>106.4</v>
      </c>
      <c r="AP57" s="324">
        <v>127917</v>
      </c>
      <c r="AQ57" s="325">
        <v>14.6</v>
      </c>
      <c r="AR57" s="326">
        <v>91.8</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521</v>
      </c>
      <c r="AM58" s="329">
        <v>287180</v>
      </c>
      <c r="AN58" s="330">
        <v>45839</v>
      </c>
      <c r="AO58" s="331">
        <v>-9.3000000000000007</v>
      </c>
      <c r="AP58" s="332">
        <v>69746</v>
      </c>
      <c r="AQ58" s="333">
        <v>4.7</v>
      </c>
      <c r="AR58" s="334">
        <v>-14</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525</v>
      </c>
      <c r="AL59" s="313"/>
      <c r="AM59" s="321">
        <v>548049</v>
      </c>
      <c r="AN59" s="322">
        <v>89800</v>
      </c>
      <c r="AO59" s="323">
        <v>-23.7</v>
      </c>
      <c r="AP59" s="324">
        <v>135931</v>
      </c>
      <c r="AQ59" s="325">
        <v>6.3</v>
      </c>
      <c r="AR59" s="326">
        <v>-30</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521</v>
      </c>
      <c r="AM60" s="329">
        <v>526160</v>
      </c>
      <c r="AN60" s="330">
        <v>86213</v>
      </c>
      <c r="AO60" s="331">
        <v>88.1</v>
      </c>
      <c r="AP60" s="332">
        <v>75320</v>
      </c>
      <c r="AQ60" s="333">
        <v>8</v>
      </c>
      <c r="AR60" s="334">
        <v>80.099999999999994</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526</v>
      </c>
      <c r="AL61" s="335"/>
      <c r="AM61" s="336">
        <v>445498</v>
      </c>
      <c r="AN61" s="337">
        <v>70467</v>
      </c>
      <c r="AO61" s="338">
        <v>25.3</v>
      </c>
      <c r="AP61" s="339">
        <v>124814</v>
      </c>
      <c r="AQ61" s="340">
        <v>1.8</v>
      </c>
      <c r="AR61" s="326">
        <v>23.5</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521</v>
      </c>
      <c r="AM62" s="329">
        <v>317105</v>
      </c>
      <c r="AN62" s="330">
        <v>50178</v>
      </c>
      <c r="AO62" s="331">
        <v>41.9</v>
      </c>
      <c r="AP62" s="332">
        <v>69404</v>
      </c>
      <c r="AQ62" s="333">
        <v>6</v>
      </c>
      <c r="AR62" s="334">
        <v>35.9</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y6qOCaSduN2cE2jAaFZkknajB29dHLsYv7KsY/z2+e7vo4BtYNlQXvWnAovUmdDWX6qJCYAQGN/IKqmhUNP62w==" saltValue="qckI1yhOWWoQYfDAv26vQ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7" tint="0.79998168889431442"/>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478</v>
      </c>
    </row>
    <row r="121" spans="125:125" ht="13.5" hidden="1" customHeight="1" x14ac:dyDescent="0.15">
      <c r="DU121" s="247"/>
    </row>
  </sheetData>
  <sheetProtection algorithmName="SHA-512" hashValue="VyWEGPlu4ycOHKI/j7h+8L3gv3+azXw+KngXHhz8OGy2WekbHGVDtfG2VWbptZDYmBjElRY/wUnxyH1UzCgkdQ==" saltValue="late6yFy3+IPSyJuzUlnm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7" tint="0.79998168889431442"/>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478</v>
      </c>
    </row>
  </sheetData>
  <sheetProtection algorithmName="SHA-512" hashValue="CMa1ADkqcVnnNMptWv2HeGDDZTwZTyNEgfS6J3AnE/Dz/2RA5727STFRZC6X+orGlQc/X6GAHTqjaP6ED9+Jzw==" saltValue="aW5KEjh6oZVYAkrYh03jE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tabColor theme="7" tint="0.79998168889431442"/>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39" t="s">
        <v>3</v>
      </c>
      <c r="D47" s="1139"/>
      <c r="E47" s="1140"/>
      <c r="F47" s="11">
        <v>22.39</v>
      </c>
      <c r="G47" s="12">
        <v>26.33</v>
      </c>
      <c r="H47" s="12">
        <v>28.57</v>
      </c>
      <c r="I47" s="12">
        <v>27.99</v>
      </c>
      <c r="J47" s="13">
        <v>28.56</v>
      </c>
    </row>
    <row r="48" spans="2:10" ht="57.75" customHeight="1" x14ac:dyDescent="0.15">
      <c r="B48" s="14"/>
      <c r="C48" s="1141" t="s">
        <v>4</v>
      </c>
      <c r="D48" s="1141"/>
      <c r="E48" s="1142"/>
      <c r="F48" s="15">
        <v>3.4</v>
      </c>
      <c r="G48" s="16">
        <v>3.98</v>
      </c>
      <c r="H48" s="16">
        <v>3.62</v>
      </c>
      <c r="I48" s="16">
        <v>4.1399999999999997</v>
      </c>
      <c r="J48" s="17">
        <v>3.35</v>
      </c>
    </row>
    <row r="49" spans="2:10" ht="57.75" customHeight="1" thickBot="1" x14ac:dyDescent="0.2">
      <c r="B49" s="18"/>
      <c r="C49" s="1143" t="s">
        <v>5</v>
      </c>
      <c r="D49" s="1143"/>
      <c r="E49" s="1144"/>
      <c r="F49" s="19" t="s">
        <v>533</v>
      </c>
      <c r="G49" s="20">
        <v>4.1500000000000004</v>
      </c>
      <c r="H49" s="20" t="s">
        <v>534</v>
      </c>
      <c r="I49" s="20" t="s">
        <v>535</v>
      </c>
      <c r="J49" s="21" t="s">
        <v>536</v>
      </c>
    </row>
    <row r="50" spans="2:10" x14ac:dyDescent="0.15"/>
  </sheetData>
  <sheetProtection algorithmName="SHA-512" hashValue="3LbbP1Add7L9YFDoJ10kjkPCae1suaKHRB0JDhRnuQ5iQ36e9QGMyEoc/hNt80sc0W8cxkVzwBM0A420toHLWA==" saltValue="Abs2qR8DkMJQMrfZffwwh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倉鹿野　雅賢</cp:lastModifiedBy>
  <cp:lastPrinted>2026-03-17T02:50:40Z</cp:lastPrinted>
  <dcterms:created xsi:type="dcterms:W3CDTF">2026-03-11T01:02:23Z</dcterms:created>
  <dcterms:modified xsi:type="dcterms:W3CDTF">2026-03-17T04:23:54Z</dcterms:modified>
  <cp:category/>
</cp:coreProperties>
</file>