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172.20.130.184\総務班　総務担当\令和7年度\個人用フォルダ\髙橋\9 その他\異動事務説明会\HP掲載\"/>
    </mc:Choice>
  </mc:AlternateContent>
  <xr:revisionPtr revIDLastSave="0" documentId="13_ncr:1_{182A6F76-8929-4E89-966D-478DC117A9EA}" xr6:coauthVersionLast="47" xr6:coauthVersionMax="47" xr10:uidLastSave="{00000000-0000-0000-0000-000000000000}"/>
  <bookViews>
    <workbookView xWindow="20370" yWindow="-120" windowWidth="29040" windowHeight="15720" firstSheet="1" activeTab="2" xr2:uid="{00000000-000D-0000-FFFF-FFFF00000000}"/>
  </bookViews>
  <sheets>
    <sheet name="使い方" sheetId="12" r:id="rId1"/>
    <sheet name="入力例" sheetId="14" r:id="rId2"/>
    <sheet name="年間勤務計画書 (合計)" sheetId="1" r:id="rId3"/>
    <sheet name="プルダウン用" sheetId="13" state="hidden" r:id="rId4"/>
    <sheet name="年間勤務計画書 (Ⅰ一般)" sheetId="9" r:id="rId5"/>
    <sheet name="年間勤務計画書 (Ⅰ教科)" sheetId="10" r:id="rId6"/>
    <sheet name="年間勤務計画書 (Ⅲ)" sheetId="11" r:id="rId7"/>
    <sheet name="記入例" sheetId="5" state="hidden" r:id="rId8"/>
    <sheet name="年休簿" sheetId="6" state="hidden" r:id="rId9"/>
    <sheet name="別表" sheetId="7" state="hidden" r:id="rId10"/>
    <sheet name="校内資料の活用方法" sheetId="15" r:id="rId11"/>
    <sheet name="校内確認資料_実施報告書" sheetId="16" r:id="rId12"/>
    <sheet name="祝日一覧" sheetId="8" r:id="rId13"/>
  </sheets>
  <definedNames>
    <definedName name="_xlnm.Print_Area" localSheetId="11">校内確認資料_実施報告書!$A$1:$AI$18</definedName>
    <definedName name="_xlnm.Print_Area" localSheetId="1">入力例!$A$1:$AL$43</definedName>
    <definedName name="_xlnm.Print_Area" localSheetId="4">'年間勤務計画書 (Ⅰ一般)'!$A$1:$AL$43</definedName>
    <definedName name="_xlnm.Print_Area" localSheetId="5">'年間勤務計画書 (Ⅰ教科)'!$A$1:$AL$43</definedName>
    <definedName name="_xlnm.Print_Area" localSheetId="6">'年間勤務計画書 (Ⅲ)'!$A$1:$AL$43</definedName>
    <definedName name="_xlnm.Print_Area" localSheetId="2">'年間勤務計画書 (合計)'!$A$1:$AL$43</definedName>
    <definedName name="_xlnm.Print_Area" localSheetId="8">年休簿!$I$3:$BD$37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6" l="1"/>
  <c r="AI38" i="14"/>
  <c r="AF38" i="14"/>
  <c r="AC38" i="14"/>
  <c r="Z38" i="14"/>
  <c r="W38" i="14"/>
  <c r="T38" i="14"/>
  <c r="Q38" i="14"/>
  <c r="N38" i="14"/>
  <c r="K38" i="14"/>
  <c r="H38" i="14"/>
  <c r="E38" i="14"/>
  <c r="B38" i="14"/>
  <c r="AI37" i="14"/>
  <c r="AF37" i="14"/>
  <c r="AC37" i="14"/>
  <c r="Z37" i="14"/>
  <c r="W37" i="14"/>
  <c r="T37" i="14"/>
  <c r="Q37" i="14"/>
  <c r="N37" i="14"/>
  <c r="K37" i="14"/>
  <c r="H37" i="14"/>
  <c r="E37" i="14"/>
  <c r="B37" i="14"/>
  <c r="AI36" i="14"/>
  <c r="AF36" i="14"/>
  <c r="AC36" i="14"/>
  <c r="Z36" i="14"/>
  <c r="W36" i="14"/>
  <c r="T36" i="14"/>
  <c r="Q36" i="14"/>
  <c r="N36" i="14"/>
  <c r="K36" i="14"/>
  <c r="H36" i="14"/>
  <c r="E36" i="14"/>
  <c r="B36" i="14"/>
  <c r="AI35" i="14"/>
  <c r="AF35" i="14"/>
  <c r="AC35" i="14"/>
  <c r="Z35" i="14"/>
  <c r="W35" i="14"/>
  <c r="T35" i="14"/>
  <c r="Q35" i="14"/>
  <c r="N35" i="14"/>
  <c r="K35" i="14"/>
  <c r="H35" i="14"/>
  <c r="E35" i="14"/>
  <c r="B35" i="14"/>
  <c r="AI34" i="14"/>
  <c r="AF34" i="14"/>
  <c r="AC34" i="14"/>
  <c r="Z34" i="14"/>
  <c r="W34" i="14"/>
  <c r="T34" i="14"/>
  <c r="Q34" i="14"/>
  <c r="N34" i="14"/>
  <c r="K34" i="14"/>
  <c r="H34" i="14"/>
  <c r="E34" i="14"/>
  <c r="B34" i="14"/>
  <c r="AI33" i="14"/>
  <c r="AF33" i="14"/>
  <c r="AC33" i="14"/>
  <c r="Z33" i="14"/>
  <c r="W33" i="14"/>
  <c r="T33" i="14"/>
  <c r="Q33" i="14"/>
  <c r="N33" i="14"/>
  <c r="K33" i="14"/>
  <c r="H33" i="14"/>
  <c r="E33" i="14"/>
  <c r="B33" i="14"/>
  <c r="AI32" i="14"/>
  <c r="AF32" i="14"/>
  <c r="AC32" i="14"/>
  <c r="Z32" i="14"/>
  <c r="W32" i="14"/>
  <c r="T32" i="14"/>
  <c r="Q32" i="14"/>
  <c r="N32" i="14"/>
  <c r="K32" i="14"/>
  <c r="H32" i="14"/>
  <c r="E32" i="14"/>
  <c r="B32" i="14"/>
  <c r="AI31" i="14"/>
  <c r="AF31" i="14"/>
  <c r="AC31" i="14"/>
  <c r="Z31" i="14"/>
  <c r="W31" i="14"/>
  <c r="T31" i="14"/>
  <c r="Q31" i="14"/>
  <c r="N31" i="14"/>
  <c r="K31" i="14"/>
  <c r="H31" i="14"/>
  <c r="E31" i="14"/>
  <c r="B31" i="14"/>
  <c r="AI30" i="14"/>
  <c r="AF30" i="14"/>
  <c r="AC30" i="14"/>
  <c r="Z30" i="14"/>
  <c r="W30" i="14"/>
  <c r="T30" i="14"/>
  <c r="Q30" i="14"/>
  <c r="N30" i="14"/>
  <c r="K30" i="14"/>
  <c r="H30" i="14"/>
  <c r="E30" i="14"/>
  <c r="B30" i="14"/>
  <c r="AI29" i="14"/>
  <c r="AF29" i="14"/>
  <c r="AC29" i="14"/>
  <c r="Z29" i="14"/>
  <c r="W29" i="14"/>
  <c r="T29" i="14"/>
  <c r="Q29" i="14"/>
  <c r="N29" i="14"/>
  <c r="K29" i="14"/>
  <c r="H29" i="14"/>
  <c r="E29" i="14"/>
  <c r="B29" i="14"/>
  <c r="AI28" i="14"/>
  <c r="AF28" i="14"/>
  <c r="AC28" i="14"/>
  <c r="Z28" i="14"/>
  <c r="W28" i="14"/>
  <c r="T28" i="14"/>
  <c r="Q28" i="14"/>
  <c r="N28" i="14"/>
  <c r="K28" i="14"/>
  <c r="H28" i="14"/>
  <c r="E28" i="14"/>
  <c r="B28" i="14"/>
  <c r="AI27" i="14"/>
  <c r="AF27" i="14"/>
  <c r="AC27" i="14"/>
  <c r="Z27" i="14"/>
  <c r="W27" i="14"/>
  <c r="T27" i="14"/>
  <c r="Q27" i="14"/>
  <c r="N27" i="14"/>
  <c r="K27" i="14"/>
  <c r="H27" i="14"/>
  <c r="E27" i="14"/>
  <c r="B27" i="14"/>
  <c r="AI26" i="14"/>
  <c r="AF26" i="14"/>
  <c r="AC26" i="14"/>
  <c r="Z26" i="14"/>
  <c r="W26" i="14"/>
  <c r="T26" i="14"/>
  <c r="Q26" i="14"/>
  <c r="N26" i="14"/>
  <c r="K26" i="14"/>
  <c r="H26" i="14"/>
  <c r="E26" i="14"/>
  <c r="B26" i="14"/>
  <c r="AI25" i="14"/>
  <c r="AF25" i="14"/>
  <c r="AC25" i="14"/>
  <c r="Z25" i="14"/>
  <c r="W25" i="14"/>
  <c r="T25" i="14"/>
  <c r="Q25" i="14"/>
  <c r="N25" i="14"/>
  <c r="K25" i="14"/>
  <c r="H25" i="14"/>
  <c r="E25" i="14"/>
  <c r="B25" i="14"/>
  <c r="AI24" i="14"/>
  <c r="AF24" i="14"/>
  <c r="AC24" i="14"/>
  <c r="Z24" i="14"/>
  <c r="W24" i="14"/>
  <c r="T24" i="14"/>
  <c r="Q24" i="14"/>
  <c r="N24" i="14"/>
  <c r="K24" i="14"/>
  <c r="H24" i="14"/>
  <c r="E24" i="14"/>
  <c r="B24" i="14"/>
  <c r="AI23" i="14"/>
  <c r="AF23" i="14"/>
  <c r="AC23" i="14"/>
  <c r="Z23" i="14"/>
  <c r="W23" i="14"/>
  <c r="T23" i="14"/>
  <c r="Q23" i="14"/>
  <c r="N23" i="14"/>
  <c r="K23" i="14"/>
  <c r="H23" i="14"/>
  <c r="E23" i="14"/>
  <c r="B23" i="14"/>
  <c r="AI22" i="14"/>
  <c r="AF22" i="14"/>
  <c r="AC22" i="14"/>
  <c r="Z22" i="14"/>
  <c r="W22" i="14"/>
  <c r="T22" i="14"/>
  <c r="Q22" i="14"/>
  <c r="N22" i="14"/>
  <c r="K22" i="14"/>
  <c r="H22" i="14"/>
  <c r="E22" i="14"/>
  <c r="B22" i="14"/>
  <c r="AI21" i="14"/>
  <c r="AF21" i="14"/>
  <c r="AC21" i="14"/>
  <c r="Z21" i="14"/>
  <c r="W21" i="14"/>
  <c r="T21" i="14"/>
  <c r="Q21" i="14"/>
  <c r="N21" i="14"/>
  <c r="K21" i="14"/>
  <c r="H21" i="14"/>
  <c r="E21" i="14"/>
  <c r="B21" i="14"/>
  <c r="AI20" i="14"/>
  <c r="AF20" i="14"/>
  <c r="AC20" i="14"/>
  <c r="Z20" i="14"/>
  <c r="W20" i="14"/>
  <c r="T20" i="14"/>
  <c r="Q20" i="14"/>
  <c r="N20" i="14"/>
  <c r="K20" i="14"/>
  <c r="H20" i="14"/>
  <c r="E20" i="14"/>
  <c r="B20" i="14"/>
  <c r="AI19" i="14"/>
  <c r="AF19" i="14"/>
  <c r="AC19" i="14"/>
  <c r="Z19" i="14"/>
  <c r="W19" i="14"/>
  <c r="T19" i="14"/>
  <c r="Q19" i="14"/>
  <c r="N19" i="14"/>
  <c r="K19" i="14"/>
  <c r="H19" i="14"/>
  <c r="E19" i="14"/>
  <c r="B19" i="14"/>
  <c r="AI18" i="14"/>
  <c r="AF18" i="14"/>
  <c r="AC18" i="14"/>
  <c r="Z18" i="14"/>
  <c r="W18" i="14"/>
  <c r="T18" i="14"/>
  <c r="Q18" i="14"/>
  <c r="N18" i="14"/>
  <c r="K18" i="14"/>
  <c r="H18" i="14"/>
  <c r="E18" i="14"/>
  <c r="B18" i="14"/>
  <c r="AI17" i="14"/>
  <c r="AF17" i="14"/>
  <c r="AC17" i="14"/>
  <c r="Z17" i="14"/>
  <c r="W17" i="14"/>
  <c r="T17" i="14"/>
  <c r="Q17" i="14"/>
  <c r="N17" i="14"/>
  <c r="K17" i="14"/>
  <c r="H17" i="14"/>
  <c r="E17" i="14"/>
  <c r="B17" i="14"/>
  <c r="AI16" i="14"/>
  <c r="AF16" i="14"/>
  <c r="AC16" i="14"/>
  <c r="Z16" i="14"/>
  <c r="W16" i="14"/>
  <c r="T16" i="14"/>
  <c r="Q16" i="14"/>
  <c r="N16" i="14"/>
  <c r="K16" i="14"/>
  <c r="H16" i="14"/>
  <c r="E16" i="14"/>
  <c r="B16" i="14"/>
  <c r="AI15" i="14"/>
  <c r="AF15" i="14"/>
  <c r="AC15" i="14"/>
  <c r="Z15" i="14"/>
  <c r="W15" i="14"/>
  <c r="T15" i="14"/>
  <c r="Q15" i="14"/>
  <c r="N15" i="14"/>
  <c r="K15" i="14"/>
  <c r="H15" i="14"/>
  <c r="E15" i="14"/>
  <c r="B15" i="14"/>
  <c r="AI14" i="14"/>
  <c r="AF14" i="14"/>
  <c r="AC14" i="14"/>
  <c r="Z14" i="14"/>
  <c r="W14" i="14"/>
  <c r="T14" i="14"/>
  <c r="Q14" i="14"/>
  <c r="N14" i="14"/>
  <c r="K14" i="14"/>
  <c r="H14" i="14"/>
  <c r="E14" i="14"/>
  <c r="B14" i="14"/>
  <c r="AI13" i="14"/>
  <c r="AF13" i="14"/>
  <c r="AC13" i="14"/>
  <c r="Z13" i="14"/>
  <c r="W13" i="14"/>
  <c r="T13" i="14"/>
  <c r="Q13" i="14"/>
  <c r="N13" i="14"/>
  <c r="K13" i="14"/>
  <c r="H13" i="14"/>
  <c r="E13" i="14"/>
  <c r="B13" i="14"/>
  <c r="AI12" i="14"/>
  <c r="AF12" i="14"/>
  <c r="AD40" i="14"/>
  <c r="AC12" i="14"/>
  <c r="Z12" i="14"/>
  <c r="W12" i="14"/>
  <c r="T12" i="14"/>
  <c r="Q12" i="14"/>
  <c r="N12" i="14"/>
  <c r="K12" i="14"/>
  <c r="H12" i="14"/>
  <c r="E12" i="14"/>
  <c r="B12" i="14"/>
  <c r="AI11" i="14"/>
  <c r="AF11" i="14"/>
  <c r="AC11" i="14"/>
  <c r="Z11" i="14"/>
  <c r="W11" i="14"/>
  <c r="T11" i="14"/>
  <c r="Q11" i="14"/>
  <c r="N11" i="14"/>
  <c r="K11" i="14"/>
  <c r="H11" i="14"/>
  <c r="E11" i="14"/>
  <c r="B11" i="14"/>
  <c r="AI10" i="14"/>
  <c r="AF10" i="14"/>
  <c r="AC10" i="14"/>
  <c r="Z10" i="14"/>
  <c r="W10" i="14"/>
  <c r="T10" i="14"/>
  <c r="Q10" i="14"/>
  <c r="N10" i="14"/>
  <c r="K10" i="14"/>
  <c r="H10" i="14"/>
  <c r="E10" i="14"/>
  <c r="B10" i="14"/>
  <c r="AI9" i="14"/>
  <c r="AF9" i="14"/>
  <c r="AC9" i="14"/>
  <c r="Z9" i="14"/>
  <c r="W9" i="14"/>
  <c r="T9" i="14"/>
  <c r="Q9" i="14"/>
  <c r="N9" i="14"/>
  <c r="L39" i="14"/>
  <c r="K9" i="14"/>
  <c r="H9" i="14"/>
  <c r="E9" i="14"/>
  <c r="B9" i="14"/>
  <c r="AI8" i="14"/>
  <c r="AF8" i="14"/>
  <c r="AC8" i="14"/>
  <c r="Z8" i="14"/>
  <c r="W8" i="14"/>
  <c r="U40" i="14"/>
  <c r="T8" i="14"/>
  <c r="Q8" i="14"/>
  <c r="O39" i="14"/>
  <c r="N8" i="14"/>
  <c r="K8" i="14"/>
  <c r="H8" i="14"/>
  <c r="E8" i="14"/>
  <c r="B8" i="14"/>
  <c r="AJ39" i="14"/>
  <c r="L40" i="14"/>
  <c r="O40" i="14"/>
  <c r="AJ40" i="14"/>
  <c r="AG39" i="14" l="1"/>
  <c r="R39" i="14"/>
  <c r="AA39" i="14"/>
  <c r="I40" i="14"/>
  <c r="I39" i="14"/>
  <c r="X39" i="14"/>
  <c r="F40" i="14"/>
  <c r="F39" i="14"/>
  <c r="C40" i="14"/>
  <c r="C39" i="14"/>
  <c r="AD39" i="14"/>
  <c r="AG40" i="14"/>
  <c r="X40" i="14"/>
  <c r="U39" i="14"/>
  <c r="AA40" i="14"/>
  <c r="R40" i="14"/>
  <c r="AB43" i="1"/>
  <c r="AD10" i="16" l="1"/>
  <c r="G10" i="16"/>
  <c r="H10" i="16"/>
  <c r="I10" i="16"/>
  <c r="J10" i="16"/>
  <c r="K10" i="16"/>
  <c r="L10" i="16"/>
  <c r="M10" i="16"/>
  <c r="N10" i="16"/>
  <c r="O10" i="16"/>
  <c r="P10" i="16"/>
  <c r="Q10" i="16"/>
  <c r="R10" i="16"/>
  <c r="S10" i="16"/>
  <c r="T10" i="16"/>
  <c r="U10" i="16"/>
  <c r="V10" i="16"/>
  <c r="W10" i="16"/>
  <c r="X10" i="16"/>
  <c r="Y10" i="16"/>
  <c r="Z10" i="16"/>
  <c r="AA10" i="16"/>
  <c r="AB10" i="16"/>
  <c r="AC10" i="16"/>
  <c r="AE10" i="16"/>
  <c r="AF10" i="16"/>
  <c r="AG10" i="16"/>
  <c r="AH10" i="16"/>
  <c r="E10" i="16"/>
  <c r="F10" i="16"/>
  <c r="B37" i="1"/>
  <c r="B8" i="1" l="1"/>
  <c r="AJ38" i="1" l="1"/>
  <c r="AK38" i="1" s="1"/>
  <c r="AJ37" i="1"/>
  <c r="AK37" i="1" s="1"/>
  <c r="AJ36" i="1"/>
  <c r="AK36" i="1" s="1"/>
  <c r="AJ35" i="1"/>
  <c r="AK35" i="1" s="1"/>
  <c r="AJ34" i="1"/>
  <c r="AK34" i="1" s="1"/>
  <c r="AJ33" i="1"/>
  <c r="AK33" i="1" s="1"/>
  <c r="AJ32" i="1"/>
  <c r="AK32" i="1" s="1"/>
  <c r="AJ31" i="1"/>
  <c r="AK31" i="1" s="1"/>
  <c r="AJ30" i="1"/>
  <c r="AK30" i="1" s="1"/>
  <c r="AJ29" i="1"/>
  <c r="AK29" i="1" s="1"/>
  <c r="AJ28" i="1"/>
  <c r="AK28" i="1" s="1"/>
  <c r="AJ27" i="1"/>
  <c r="AK27" i="1" s="1"/>
  <c r="AJ26" i="1"/>
  <c r="AK26" i="1" s="1"/>
  <c r="AJ25" i="1"/>
  <c r="AK25" i="1" s="1"/>
  <c r="AJ24" i="1"/>
  <c r="AK24" i="1" s="1"/>
  <c r="AJ23" i="1"/>
  <c r="AK23" i="1" s="1"/>
  <c r="AJ22" i="1"/>
  <c r="AK22" i="1" s="1"/>
  <c r="AJ21" i="1"/>
  <c r="AK21" i="1" s="1"/>
  <c r="AJ20" i="1"/>
  <c r="AK20" i="1" s="1"/>
  <c r="AJ19" i="1"/>
  <c r="AK19" i="1" s="1"/>
  <c r="AJ18" i="1"/>
  <c r="AK18" i="1" s="1"/>
  <c r="AJ17" i="1"/>
  <c r="AK17" i="1" s="1"/>
  <c r="AJ16" i="1"/>
  <c r="AK16" i="1" s="1"/>
  <c r="AJ15" i="1"/>
  <c r="AK15" i="1" s="1"/>
  <c r="AJ14" i="1"/>
  <c r="AK14" i="1" s="1"/>
  <c r="AJ13" i="1"/>
  <c r="AK13" i="1" s="1"/>
  <c r="AJ12" i="1"/>
  <c r="AK12" i="1" s="1"/>
  <c r="AJ11" i="1"/>
  <c r="AK11" i="1" s="1"/>
  <c r="AJ10" i="1"/>
  <c r="AK10" i="1" s="1"/>
  <c r="AJ9" i="1"/>
  <c r="AK9" i="1" s="1"/>
  <c r="AJ8" i="1"/>
  <c r="AG38" i="1"/>
  <c r="AH38" i="1" s="1"/>
  <c r="AG37" i="1"/>
  <c r="AH37" i="1" s="1"/>
  <c r="AG36" i="1"/>
  <c r="AH36" i="1" s="1"/>
  <c r="AG35" i="1"/>
  <c r="AH35" i="1" s="1"/>
  <c r="AG34" i="1"/>
  <c r="AH34" i="1" s="1"/>
  <c r="AG33" i="1"/>
  <c r="AH33" i="1" s="1"/>
  <c r="AG32" i="1"/>
  <c r="AH32" i="1" s="1"/>
  <c r="AG31" i="1"/>
  <c r="AH31" i="1" s="1"/>
  <c r="AG30" i="1"/>
  <c r="AH30" i="1" s="1"/>
  <c r="AG29" i="1"/>
  <c r="AH29" i="1" s="1"/>
  <c r="AG28" i="1"/>
  <c r="AH28" i="1" s="1"/>
  <c r="AG27" i="1"/>
  <c r="AH27" i="1" s="1"/>
  <c r="AG26" i="1"/>
  <c r="AH26" i="1" s="1"/>
  <c r="AG25" i="1"/>
  <c r="AH25" i="1" s="1"/>
  <c r="AG24" i="1"/>
  <c r="AH24" i="1" s="1"/>
  <c r="AG23" i="1"/>
  <c r="AH23" i="1" s="1"/>
  <c r="AG22" i="1"/>
  <c r="AH22" i="1" s="1"/>
  <c r="AG21" i="1"/>
  <c r="AH21" i="1" s="1"/>
  <c r="AG20" i="1"/>
  <c r="AH20" i="1" s="1"/>
  <c r="AG19" i="1"/>
  <c r="AH19" i="1" s="1"/>
  <c r="AG18" i="1"/>
  <c r="AH18" i="1" s="1"/>
  <c r="AG17" i="1"/>
  <c r="AH17" i="1" s="1"/>
  <c r="AG16" i="1"/>
  <c r="AH16" i="1" s="1"/>
  <c r="AG15" i="1"/>
  <c r="AH15" i="1" s="1"/>
  <c r="AG14" i="1"/>
  <c r="AH14" i="1" s="1"/>
  <c r="AG13" i="1"/>
  <c r="AH13" i="1" s="1"/>
  <c r="AG12" i="1"/>
  <c r="AH12" i="1" s="1"/>
  <c r="AG11" i="1"/>
  <c r="AH11" i="1" s="1"/>
  <c r="AG10" i="1"/>
  <c r="AH10" i="1" s="1"/>
  <c r="AG9" i="1"/>
  <c r="AH9" i="1" s="1"/>
  <c r="AG8" i="1"/>
  <c r="AH8" i="1" s="1"/>
  <c r="AD38" i="1"/>
  <c r="AE38" i="1" s="1"/>
  <c r="AD37" i="1"/>
  <c r="AE37" i="1" s="1"/>
  <c r="AD36" i="1"/>
  <c r="AE36" i="1" s="1"/>
  <c r="AD35" i="1"/>
  <c r="AE35" i="1" s="1"/>
  <c r="AD34" i="1"/>
  <c r="AE34" i="1" s="1"/>
  <c r="AD33" i="1"/>
  <c r="AE33" i="1" s="1"/>
  <c r="AD32" i="1"/>
  <c r="AE32" i="1" s="1"/>
  <c r="AD31" i="1"/>
  <c r="AE31" i="1" s="1"/>
  <c r="AD30" i="1"/>
  <c r="AE30" i="1" s="1"/>
  <c r="AD29" i="1"/>
  <c r="AE29" i="1" s="1"/>
  <c r="AD28" i="1"/>
  <c r="AE28" i="1" s="1"/>
  <c r="AD27" i="1"/>
  <c r="AE27" i="1" s="1"/>
  <c r="AD26" i="1"/>
  <c r="AE26" i="1" s="1"/>
  <c r="AD25" i="1"/>
  <c r="AE25" i="1" s="1"/>
  <c r="AD24" i="1"/>
  <c r="AE24" i="1" s="1"/>
  <c r="AD23" i="1"/>
  <c r="AE23" i="1" s="1"/>
  <c r="AD22" i="1"/>
  <c r="AE22" i="1" s="1"/>
  <c r="AD21" i="1"/>
  <c r="AE21" i="1" s="1"/>
  <c r="AD20" i="1"/>
  <c r="AE20" i="1" s="1"/>
  <c r="AD19" i="1"/>
  <c r="AE19" i="1" s="1"/>
  <c r="AD18" i="1"/>
  <c r="AE18" i="1" s="1"/>
  <c r="AD17" i="1"/>
  <c r="AE17" i="1" s="1"/>
  <c r="AD16" i="1"/>
  <c r="AE16" i="1" s="1"/>
  <c r="AD15" i="1"/>
  <c r="AE15" i="1" s="1"/>
  <c r="AD14" i="1"/>
  <c r="AE14" i="1" s="1"/>
  <c r="AD13" i="1"/>
  <c r="AE13" i="1" s="1"/>
  <c r="AD12" i="1"/>
  <c r="AE12" i="1" s="1"/>
  <c r="AD11" i="1"/>
  <c r="AE11" i="1" s="1"/>
  <c r="AD10" i="1"/>
  <c r="AE10" i="1" s="1"/>
  <c r="AD9" i="1"/>
  <c r="AE9" i="1" s="1"/>
  <c r="AD8" i="1"/>
  <c r="AA38" i="1"/>
  <c r="AB38" i="1" s="1"/>
  <c r="AA37" i="1"/>
  <c r="AB37" i="1" s="1"/>
  <c r="AA36" i="1"/>
  <c r="AB36" i="1" s="1"/>
  <c r="AA35" i="1"/>
  <c r="AB35" i="1" s="1"/>
  <c r="AA34" i="1"/>
  <c r="AB34" i="1" s="1"/>
  <c r="AA33" i="1"/>
  <c r="AB33" i="1" s="1"/>
  <c r="AA32" i="1"/>
  <c r="AB32" i="1" s="1"/>
  <c r="AA31" i="1"/>
  <c r="AB31" i="1" s="1"/>
  <c r="AA30" i="1"/>
  <c r="AB30" i="1" s="1"/>
  <c r="AA29" i="1"/>
  <c r="AB29" i="1" s="1"/>
  <c r="AA28" i="1"/>
  <c r="AB28" i="1" s="1"/>
  <c r="AA27" i="1"/>
  <c r="AB27" i="1" s="1"/>
  <c r="AA26" i="1"/>
  <c r="AB26" i="1" s="1"/>
  <c r="AA25" i="1"/>
  <c r="AB25" i="1" s="1"/>
  <c r="AA24" i="1"/>
  <c r="AB24" i="1" s="1"/>
  <c r="AA23" i="1"/>
  <c r="AB23" i="1" s="1"/>
  <c r="AA22" i="1"/>
  <c r="AB22" i="1" s="1"/>
  <c r="AA21" i="1"/>
  <c r="AB21" i="1" s="1"/>
  <c r="AA20" i="1"/>
  <c r="AB20" i="1" s="1"/>
  <c r="AA19" i="1"/>
  <c r="AB19" i="1" s="1"/>
  <c r="AA18" i="1"/>
  <c r="AB18" i="1" s="1"/>
  <c r="AA17" i="1"/>
  <c r="AB17" i="1" s="1"/>
  <c r="AA16" i="1"/>
  <c r="AB16" i="1" s="1"/>
  <c r="AA15" i="1"/>
  <c r="AB15" i="1" s="1"/>
  <c r="AA14" i="1"/>
  <c r="AB14" i="1" s="1"/>
  <c r="AA13" i="1"/>
  <c r="AB13" i="1" s="1"/>
  <c r="AA12" i="1"/>
  <c r="AB12" i="1" s="1"/>
  <c r="AA11" i="1"/>
  <c r="AB11" i="1" s="1"/>
  <c r="AA10" i="1"/>
  <c r="AB10" i="1" s="1"/>
  <c r="AA9" i="1"/>
  <c r="AB9" i="1" s="1"/>
  <c r="AA8" i="1"/>
  <c r="X38" i="1"/>
  <c r="Y38" i="1" s="1"/>
  <c r="X37" i="1"/>
  <c r="Y37" i="1" s="1"/>
  <c r="X36" i="1"/>
  <c r="Y36" i="1" s="1"/>
  <c r="X35" i="1"/>
  <c r="Y35" i="1" s="1"/>
  <c r="X34" i="1"/>
  <c r="Y34" i="1" s="1"/>
  <c r="X33" i="1"/>
  <c r="Y33" i="1" s="1"/>
  <c r="X32" i="1"/>
  <c r="Y32" i="1" s="1"/>
  <c r="X31" i="1"/>
  <c r="Y31" i="1" s="1"/>
  <c r="X30" i="1"/>
  <c r="Y30" i="1" s="1"/>
  <c r="X29" i="1"/>
  <c r="Y29" i="1" s="1"/>
  <c r="X28" i="1"/>
  <c r="Y28" i="1" s="1"/>
  <c r="X27" i="1"/>
  <c r="Y27" i="1" s="1"/>
  <c r="X26" i="1"/>
  <c r="Y26" i="1" s="1"/>
  <c r="X25" i="1"/>
  <c r="Y25" i="1" s="1"/>
  <c r="X24" i="1"/>
  <c r="Y24" i="1" s="1"/>
  <c r="X23" i="1"/>
  <c r="Y23" i="1" s="1"/>
  <c r="X22" i="1"/>
  <c r="Y22" i="1" s="1"/>
  <c r="X21" i="1"/>
  <c r="Y21" i="1" s="1"/>
  <c r="X20" i="1"/>
  <c r="Y20" i="1" s="1"/>
  <c r="X19" i="1"/>
  <c r="Y19" i="1" s="1"/>
  <c r="X18" i="1"/>
  <c r="Y18" i="1" s="1"/>
  <c r="X17" i="1"/>
  <c r="Y17" i="1" s="1"/>
  <c r="X16" i="1"/>
  <c r="Y16" i="1" s="1"/>
  <c r="X15" i="1"/>
  <c r="Y15" i="1" s="1"/>
  <c r="X14" i="1"/>
  <c r="Y14" i="1" s="1"/>
  <c r="X13" i="1"/>
  <c r="Y13" i="1" s="1"/>
  <c r="X12" i="1"/>
  <c r="Y12" i="1" s="1"/>
  <c r="X11" i="1"/>
  <c r="Y11" i="1" s="1"/>
  <c r="X10" i="1"/>
  <c r="Y10" i="1" s="1"/>
  <c r="X9" i="1"/>
  <c r="Y9" i="1" s="1"/>
  <c r="X8" i="1"/>
  <c r="U38" i="1"/>
  <c r="V38" i="1" s="1"/>
  <c r="U37" i="1"/>
  <c r="V37" i="1" s="1"/>
  <c r="U36" i="1"/>
  <c r="V36" i="1" s="1"/>
  <c r="U35" i="1"/>
  <c r="V35" i="1" s="1"/>
  <c r="U34" i="1"/>
  <c r="V34" i="1" s="1"/>
  <c r="U33" i="1"/>
  <c r="V33" i="1" s="1"/>
  <c r="U32" i="1"/>
  <c r="V32" i="1" s="1"/>
  <c r="U31" i="1"/>
  <c r="V31" i="1" s="1"/>
  <c r="U30" i="1"/>
  <c r="V30" i="1" s="1"/>
  <c r="U29" i="1"/>
  <c r="V29" i="1" s="1"/>
  <c r="U28" i="1"/>
  <c r="V28" i="1" s="1"/>
  <c r="U27" i="1"/>
  <c r="V27" i="1" s="1"/>
  <c r="U26" i="1"/>
  <c r="V26" i="1" s="1"/>
  <c r="U25" i="1"/>
  <c r="V25" i="1" s="1"/>
  <c r="U24" i="1"/>
  <c r="V24" i="1" s="1"/>
  <c r="U23" i="1"/>
  <c r="V23" i="1" s="1"/>
  <c r="U22" i="1"/>
  <c r="V22" i="1" s="1"/>
  <c r="U21" i="1"/>
  <c r="V21" i="1" s="1"/>
  <c r="U20" i="1"/>
  <c r="V20" i="1" s="1"/>
  <c r="U19" i="1"/>
  <c r="V19" i="1" s="1"/>
  <c r="U18" i="1"/>
  <c r="V18" i="1" s="1"/>
  <c r="U17" i="1"/>
  <c r="V17" i="1" s="1"/>
  <c r="U16" i="1"/>
  <c r="V16" i="1" s="1"/>
  <c r="U15" i="1"/>
  <c r="V15" i="1" s="1"/>
  <c r="U14" i="1"/>
  <c r="V14" i="1" s="1"/>
  <c r="U13" i="1"/>
  <c r="V13" i="1" s="1"/>
  <c r="U12" i="1"/>
  <c r="V12" i="1" s="1"/>
  <c r="U11" i="1"/>
  <c r="V11" i="1" s="1"/>
  <c r="U10" i="1"/>
  <c r="V10" i="1" s="1"/>
  <c r="U9" i="1"/>
  <c r="V9" i="1" s="1"/>
  <c r="U8" i="1"/>
  <c r="R38" i="1"/>
  <c r="S38" i="1" s="1"/>
  <c r="R37" i="1"/>
  <c r="S37" i="1" s="1"/>
  <c r="R36" i="1"/>
  <c r="S36" i="1" s="1"/>
  <c r="R35" i="1"/>
  <c r="S35" i="1" s="1"/>
  <c r="R34" i="1"/>
  <c r="S34" i="1" s="1"/>
  <c r="R33" i="1"/>
  <c r="S33" i="1" s="1"/>
  <c r="R32" i="1"/>
  <c r="S32" i="1" s="1"/>
  <c r="R31" i="1"/>
  <c r="S31" i="1" s="1"/>
  <c r="R30" i="1"/>
  <c r="S30" i="1" s="1"/>
  <c r="R29" i="1"/>
  <c r="S29" i="1" s="1"/>
  <c r="R28" i="1"/>
  <c r="S28" i="1" s="1"/>
  <c r="R27" i="1"/>
  <c r="S27" i="1" s="1"/>
  <c r="R26" i="1"/>
  <c r="S26" i="1" s="1"/>
  <c r="R25" i="1"/>
  <c r="S25" i="1" s="1"/>
  <c r="R24" i="1"/>
  <c r="S24" i="1" s="1"/>
  <c r="R23" i="1"/>
  <c r="S23" i="1" s="1"/>
  <c r="R22" i="1"/>
  <c r="S22" i="1" s="1"/>
  <c r="R21" i="1"/>
  <c r="S21" i="1" s="1"/>
  <c r="R20" i="1"/>
  <c r="S20" i="1" s="1"/>
  <c r="R19" i="1"/>
  <c r="S19" i="1" s="1"/>
  <c r="R18" i="1"/>
  <c r="S18" i="1" s="1"/>
  <c r="R17" i="1"/>
  <c r="S17" i="1" s="1"/>
  <c r="R16" i="1"/>
  <c r="S16" i="1" s="1"/>
  <c r="R15" i="1"/>
  <c r="S15" i="1" s="1"/>
  <c r="R14" i="1"/>
  <c r="S14" i="1" s="1"/>
  <c r="R13" i="1"/>
  <c r="S13" i="1" s="1"/>
  <c r="R12" i="1"/>
  <c r="S12" i="1" s="1"/>
  <c r="R11" i="1"/>
  <c r="S11" i="1" s="1"/>
  <c r="R10" i="1"/>
  <c r="S10" i="1" s="1"/>
  <c r="R9" i="1"/>
  <c r="S9" i="1" s="1"/>
  <c r="R8" i="1"/>
  <c r="O38" i="1"/>
  <c r="P38" i="1" s="1"/>
  <c r="O37" i="1"/>
  <c r="P37" i="1" s="1"/>
  <c r="O36" i="1"/>
  <c r="P36" i="1" s="1"/>
  <c r="O35" i="1"/>
  <c r="P35" i="1" s="1"/>
  <c r="O34" i="1"/>
  <c r="P34" i="1" s="1"/>
  <c r="O33" i="1"/>
  <c r="P33" i="1" s="1"/>
  <c r="O32" i="1"/>
  <c r="P32" i="1" s="1"/>
  <c r="O31" i="1"/>
  <c r="P31" i="1" s="1"/>
  <c r="O30" i="1"/>
  <c r="P30" i="1" s="1"/>
  <c r="O29" i="1"/>
  <c r="P29" i="1" s="1"/>
  <c r="O28" i="1"/>
  <c r="P28" i="1" s="1"/>
  <c r="O27" i="1"/>
  <c r="P27" i="1" s="1"/>
  <c r="O26" i="1"/>
  <c r="P26" i="1" s="1"/>
  <c r="O25" i="1"/>
  <c r="P25" i="1" s="1"/>
  <c r="O24" i="1"/>
  <c r="P24" i="1" s="1"/>
  <c r="O23" i="1"/>
  <c r="P23" i="1" s="1"/>
  <c r="O22" i="1"/>
  <c r="P22" i="1" s="1"/>
  <c r="O21" i="1"/>
  <c r="P21" i="1" s="1"/>
  <c r="O20" i="1"/>
  <c r="P20" i="1" s="1"/>
  <c r="O19" i="1"/>
  <c r="P19" i="1" s="1"/>
  <c r="O18" i="1"/>
  <c r="P18" i="1" s="1"/>
  <c r="O17" i="1"/>
  <c r="P17" i="1" s="1"/>
  <c r="O16" i="1"/>
  <c r="P16" i="1" s="1"/>
  <c r="O15" i="1"/>
  <c r="P15" i="1" s="1"/>
  <c r="O14" i="1"/>
  <c r="P14" i="1" s="1"/>
  <c r="O13" i="1"/>
  <c r="P13" i="1" s="1"/>
  <c r="O12" i="1"/>
  <c r="P12" i="1" s="1"/>
  <c r="O11" i="1"/>
  <c r="P11" i="1" s="1"/>
  <c r="O10" i="1"/>
  <c r="P10" i="1" s="1"/>
  <c r="O9" i="1"/>
  <c r="P9" i="1" s="1"/>
  <c r="O8" i="1"/>
  <c r="L38" i="1"/>
  <c r="M38" i="1" s="1"/>
  <c r="L37" i="1"/>
  <c r="M37" i="1" s="1"/>
  <c r="L36" i="1"/>
  <c r="M36" i="1" s="1"/>
  <c r="L35" i="1"/>
  <c r="M35" i="1" s="1"/>
  <c r="L34" i="1"/>
  <c r="M34" i="1" s="1"/>
  <c r="L33" i="1"/>
  <c r="M33" i="1" s="1"/>
  <c r="L32" i="1"/>
  <c r="M32" i="1" s="1"/>
  <c r="L31" i="1"/>
  <c r="M31" i="1" s="1"/>
  <c r="L30" i="1"/>
  <c r="M30" i="1" s="1"/>
  <c r="L29" i="1"/>
  <c r="M29" i="1" s="1"/>
  <c r="L28" i="1"/>
  <c r="M28" i="1" s="1"/>
  <c r="L27" i="1"/>
  <c r="M27" i="1" s="1"/>
  <c r="L26" i="1"/>
  <c r="M26" i="1" s="1"/>
  <c r="L25" i="1"/>
  <c r="M25" i="1" s="1"/>
  <c r="L24" i="1"/>
  <c r="M24" i="1" s="1"/>
  <c r="L23" i="1"/>
  <c r="M23" i="1" s="1"/>
  <c r="L22" i="1"/>
  <c r="M22" i="1" s="1"/>
  <c r="L21" i="1"/>
  <c r="M21" i="1" s="1"/>
  <c r="L20" i="1"/>
  <c r="M20" i="1" s="1"/>
  <c r="L19" i="1"/>
  <c r="M19" i="1" s="1"/>
  <c r="L18" i="1"/>
  <c r="M18" i="1" s="1"/>
  <c r="L17" i="1"/>
  <c r="M17" i="1" s="1"/>
  <c r="L16" i="1"/>
  <c r="M16" i="1" s="1"/>
  <c r="L15" i="1"/>
  <c r="M15" i="1" s="1"/>
  <c r="L14" i="1"/>
  <c r="M14" i="1" s="1"/>
  <c r="L13" i="1"/>
  <c r="M13" i="1" s="1"/>
  <c r="L12" i="1"/>
  <c r="M12" i="1" s="1"/>
  <c r="L11" i="1"/>
  <c r="M11" i="1" s="1"/>
  <c r="L10" i="1"/>
  <c r="M10" i="1" s="1"/>
  <c r="L9" i="1"/>
  <c r="M9" i="1" s="1"/>
  <c r="L8" i="1"/>
  <c r="I38" i="1"/>
  <c r="J38" i="1" s="1"/>
  <c r="I37" i="1"/>
  <c r="J37" i="1" s="1"/>
  <c r="I36" i="1"/>
  <c r="J36" i="1" s="1"/>
  <c r="I35" i="1"/>
  <c r="J35" i="1" s="1"/>
  <c r="I34" i="1"/>
  <c r="J34" i="1" s="1"/>
  <c r="I33" i="1"/>
  <c r="J33" i="1" s="1"/>
  <c r="I32" i="1"/>
  <c r="J32" i="1" s="1"/>
  <c r="I31" i="1"/>
  <c r="J31" i="1" s="1"/>
  <c r="I30" i="1"/>
  <c r="J30" i="1" s="1"/>
  <c r="I29" i="1"/>
  <c r="J29" i="1" s="1"/>
  <c r="I28" i="1"/>
  <c r="J28" i="1" s="1"/>
  <c r="I27" i="1"/>
  <c r="J27" i="1" s="1"/>
  <c r="I26" i="1"/>
  <c r="J26" i="1" s="1"/>
  <c r="I25" i="1"/>
  <c r="J25" i="1" s="1"/>
  <c r="I24" i="1"/>
  <c r="J24" i="1" s="1"/>
  <c r="I23" i="1"/>
  <c r="J23" i="1" s="1"/>
  <c r="I22" i="1"/>
  <c r="J22" i="1" s="1"/>
  <c r="I21" i="1"/>
  <c r="J21" i="1" s="1"/>
  <c r="I20" i="1"/>
  <c r="J20" i="1" s="1"/>
  <c r="I19" i="1"/>
  <c r="J19" i="1" s="1"/>
  <c r="I18" i="1"/>
  <c r="J18" i="1" s="1"/>
  <c r="I17" i="1"/>
  <c r="J17" i="1" s="1"/>
  <c r="I16" i="1"/>
  <c r="J16" i="1" s="1"/>
  <c r="I15" i="1"/>
  <c r="J15" i="1" s="1"/>
  <c r="I14" i="1"/>
  <c r="J14" i="1" s="1"/>
  <c r="I13" i="1"/>
  <c r="J13" i="1" s="1"/>
  <c r="I12" i="1"/>
  <c r="J12" i="1" s="1"/>
  <c r="I11" i="1"/>
  <c r="J11" i="1" s="1"/>
  <c r="I10" i="1"/>
  <c r="J10" i="1" s="1"/>
  <c r="I9" i="1"/>
  <c r="J9" i="1" s="1"/>
  <c r="I8" i="1"/>
  <c r="F38" i="1"/>
  <c r="G38" i="1" s="1"/>
  <c r="F37" i="1"/>
  <c r="G37" i="1" s="1"/>
  <c r="F36" i="1"/>
  <c r="G36" i="1" s="1"/>
  <c r="F35" i="1"/>
  <c r="G35" i="1" s="1"/>
  <c r="F34" i="1"/>
  <c r="G34" i="1" s="1"/>
  <c r="F33" i="1"/>
  <c r="G33" i="1" s="1"/>
  <c r="F32" i="1"/>
  <c r="G32" i="1" s="1"/>
  <c r="F31" i="1"/>
  <c r="G31" i="1" s="1"/>
  <c r="F30" i="1"/>
  <c r="G30" i="1" s="1"/>
  <c r="F29" i="1"/>
  <c r="G29" i="1" s="1"/>
  <c r="F28" i="1"/>
  <c r="G28" i="1" s="1"/>
  <c r="F27" i="1"/>
  <c r="G27" i="1" s="1"/>
  <c r="F26" i="1"/>
  <c r="G26" i="1" s="1"/>
  <c r="F25" i="1"/>
  <c r="G25" i="1" s="1"/>
  <c r="F24" i="1"/>
  <c r="G24" i="1" s="1"/>
  <c r="F23" i="1"/>
  <c r="G23" i="1" s="1"/>
  <c r="F22" i="1"/>
  <c r="G22" i="1" s="1"/>
  <c r="F21" i="1"/>
  <c r="G21" i="1" s="1"/>
  <c r="F20" i="1"/>
  <c r="G20" i="1" s="1"/>
  <c r="F19" i="1"/>
  <c r="G19" i="1" s="1"/>
  <c r="F18" i="1"/>
  <c r="G18" i="1" s="1"/>
  <c r="F17" i="1"/>
  <c r="G17" i="1" s="1"/>
  <c r="F16" i="1"/>
  <c r="G16" i="1" s="1"/>
  <c r="F15" i="1"/>
  <c r="G15" i="1" s="1"/>
  <c r="F14" i="1"/>
  <c r="G14" i="1" s="1"/>
  <c r="F13" i="1"/>
  <c r="G13" i="1" s="1"/>
  <c r="F12" i="1"/>
  <c r="G12" i="1" s="1"/>
  <c r="F11" i="1"/>
  <c r="G11" i="1" s="1"/>
  <c r="F10" i="1"/>
  <c r="G10" i="1" s="1"/>
  <c r="F9" i="1"/>
  <c r="G9" i="1" s="1"/>
  <c r="F8" i="1"/>
  <c r="G8" i="1" s="1"/>
  <c r="C11" i="1"/>
  <c r="C12" i="1"/>
  <c r="C13" i="1"/>
  <c r="D13" i="1" s="1"/>
  <c r="C14" i="1"/>
  <c r="D14" i="1" s="1"/>
  <c r="C15" i="1"/>
  <c r="D15" i="1" s="1"/>
  <c r="C16" i="1"/>
  <c r="D16" i="1" s="1"/>
  <c r="C17" i="1"/>
  <c r="C18" i="1"/>
  <c r="C19" i="1"/>
  <c r="C20" i="1"/>
  <c r="C21" i="1"/>
  <c r="D21" i="1" s="1"/>
  <c r="C22" i="1"/>
  <c r="D22" i="1" s="1"/>
  <c r="C23" i="1"/>
  <c r="D23" i="1" s="1"/>
  <c r="C24" i="1"/>
  <c r="D24" i="1" s="1"/>
  <c r="C25" i="1"/>
  <c r="C26" i="1"/>
  <c r="C27" i="1"/>
  <c r="C28" i="1"/>
  <c r="C29" i="1"/>
  <c r="C30" i="1"/>
  <c r="D30" i="1" s="1"/>
  <c r="C31" i="1"/>
  <c r="D31" i="1" s="1"/>
  <c r="C32" i="1"/>
  <c r="C33" i="1"/>
  <c r="C34" i="1"/>
  <c r="C35" i="1"/>
  <c r="C36" i="1"/>
  <c r="C37" i="1"/>
  <c r="C38" i="1"/>
  <c r="D38" i="1" s="1"/>
  <c r="C9" i="1"/>
  <c r="D9" i="1" s="1"/>
  <c r="C10" i="1"/>
  <c r="D10" i="1" s="1"/>
  <c r="C8" i="1"/>
  <c r="D8" i="1" s="1"/>
  <c r="C39" i="9"/>
  <c r="C3" i="10"/>
  <c r="N10" i="10" s="1"/>
  <c r="G3" i="10"/>
  <c r="AG3" i="10"/>
  <c r="AG4" i="10"/>
  <c r="C39" i="10"/>
  <c r="F39" i="10"/>
  <c r="I39" i="10"/>
  <c r="L39" i="10"/>
  <c r="O39" i="10"/>
  <c r="R39" i="10"/>
  <c r="U39" i="10"/>
  <c r="X39" i="10"/>
  <c r="AA39" i="10"/>
  <c r="AD39" i="10"/>
  <c r="AG39" i="10"/>
  <c r="AJ39" i="10"/>
  <c r="C40" i="10"/>
  <c r="F40" i="10"/>
  <c r="I40" i="10"/>
  <c r="L40" i="10"/>
  <c r="O40" i="10"/>
  <c r="R40" i="10"/>
  <c r="U40" i="10"/>
  <c r="X40" i="10"/>
  <c r="AA40" i="10"/>
  <c r="AD40" i="10"/>
  <c r="AG40" i="10"/>
  <c r="AJ40" i="10"/>
  <c r="AJ40" i="9"/>
  <c r="AG40" i="9"/>
  <c r="AD40" i="9"/>
  <c r="AA40" i="9"/>
  <c r="X40" i="9"/>
  <c r="U40" i="9"/>
  <c r="R40" i="9"/>
  <c r="O40" i="9"/>
  <c r="L40" i="9"/>
  <c r="I40" i="9"/>
  <c r="F40" i="9"/>
  <c r="C40" i="9"/>
  <c r="AJ39" i="9"/>
  <c r="AG39" i="9"/>
  <c r="AD39" i="9"/>
  <c r="AA39" i="9"/>
  <c r="X39" i="9"/>
  <c r="U39" i="9"/>
  <c r="R39" i="9"/>
  <c r="O39" i="9"/>
  <c r="L39" i="9"/>
  <c r="I39" i="9"/>
  <c r="F39" i="9"/>
  <c r="AJ40" i="11"/>
  <c r="AG40" i="11"/>
  <c r="AD40" i="11"/>
  <c r="AA40" i="11"/>
  <c r="X40" i="11"/>
  <c r="U40" i="11"/>
  <c r="R40" i="11"/>
  <c r="O40" i="11"/>
  <c r="L40" i="11"/>
  <c r="I40" i="11"/>
  <c r="F40" i="11"/>
  <c r="C40" i="11"/>
  <c r="AJ39" i="11"/>
  <c r="AG39" i="11"/>
  <c r="AD39" i="11"/>
  <c r="AA39" i="11"/>
  <c r="X39" i="11"/>
  <c r="U39" i="11"/>
  <c r="R39" i="11"/>
  <c r="O39" i="11"/>
  <c r="L39" i="11"/>
  <c r="I39" i="11"/>
  <c r="F39" i="11"/>
  <c r="C39" i="11"/>
  <c r="C16" i="16"/>
  <c r="D3" i="16"/>
  <c r="AI43" i="14"/>
  <c r="AB3" i="14" s="1"/>
  <c r="AI42" i="14"/>
  <c r="Y11" i="16" l="1"/>
  <c r="D29" i="1"/>
  <c r="M11" i="16"/>
  <c r="D17" i="1"/>
  <c r="W11" i="16"/>
  <c r="D27" i="1"/>
  <c r="V11" i="16"/>
  <c r="D26" i="1"/>
  <c r="AG11" i="16"/>
  <c r="D37" i="1"/>
  <c r="U11" i="16"/>
  <c r="D25" i="1"/>
  <c r="AF11" i="16"/>
  <c r="D36" i="1"/>
  <c r="H11" i="16"/>
  <c r="D12" i="1"/>
  <c r="AK8" i="1"/>
  <c r="AJ39" i="1" s="1"/>
  <c r="V8" i="1"/>
  <c r="U39" i="1" s="1"/>
  <c r="AD11" i="16"/>
  <c r="D34" i="1"/>
  <c r="AC11" i="16"/>
  <c r="D33" i="1"/>
  <c r="AB8" i="1"/>
  <c r="AA39" i="1" s="1"/>
  <c r="AB11" i="16"/>
  <c r="D32" i="1"/>
  <c r="P11" i="16"/>
  <c r="D20" i="1"/>
  <c r="M8" i="1"/>
  <c r="L39" i="1"/>
  <c r="X11" i="16"/>
  <c r="D28" i="1"/>
  <c r="Y8" i="1"/>
  <c r="X39" i="1"/>
  <c r="J8" i="1"/>
  <c r="I39" i="1"/>
  <c r="AE8" i="1"/>
  <c r="AD39" i="1" s="1"/>
  <c r="P8" i="1"/>
  <c r="O39" i="1"/>
  <c r="AE11" i="16"/>
  <c r="D35" i="1"/>
  <c r="O11" i="16"/>
  <c r="D19" i="1"/>
  <c r="N11" i="16"/>
  <c r="D18" i="1"/>
  <c r="C39" i="1" s="1"/>
  <c r="S8" i="1"/>
  <c r="R39" i="1"/>
  <c r="G11" i="16"/>
  <c r="D11" i="1"/>
  <c r="AG39" i="1"/>
  <c r="F39" i="1"/>
  <c r="E11" i="16"/>
  <c r="D11" i="16"/>
  <c r="C40" i="1"/>
  <c r="F11" i="16"/>
  <c r="N34" i="10"/>
  <c r="B29" i="10"/>
  <c r="Z23" i="10"/>
  <c r="N18" i="10"/>
  <c r="B13" i="10"/>
  <c r="Z33" i="10"/>
  <c r="N28" i="10"/>
  <c r="B23" i="10"/>
  <c r="Z17" i="10"/>
  <c r="N12" i="10"/>
  <c r="N38" i="10"/>
  <c r="B33" i="10"/>
  <c r="Z27" i="10"/>
  <c r="N22" i="10"/>
  <c r="B17" i="10"/>
  <c r="Z11" i="10"/>
  <c r="N32" i="10"/>
  <c r="N16" i="10"/>
  <c r="B37" i="10"/>
  <c r="Z31" i="10"/>
  <c r="N26" i="10"/>
  <c r="B21" i="10"/>
  <c r="Z15" i="10"/>
  <c r="T8" i="10"/>
  <c r="H9" i="10"/>
  <c r="AF9" i="10"/>
  <c r="T10" i="10"/>
  <c r="H11" i="10"/>
  <c r="AF11" i="10"/>
  <c r="T12" i="10"/>
  <c r="H13" i="10"/>
  <c r="AF13" i="10"/>
  <c r="T14" i="10"/>
  <c r="H15" i="10"/>
  <c r="AF15" i="10"/>
  <c r="T16" i="10"/>
  <c r="H17" i="10"/>
  <c r="AF17" i="10"/>
  <c r="T18" i="10"/>
  <c r="H19" i="10"/>
  <c r="AF19" i="10"/>
  <c r="T20" i="10"/>
  <c r="H21" i="10"/>
  <c r="AF21" i="10"/>
  <c r="T22" i="10"/>
  <c r="H23" i="10"/>
  <c r="AF23" i="10"/>
  <c r="T24" i="10"/>
  <c r="H25" i="10"/>
  <c r="AF25" i="10"/>
  <c r="T26" i="10"/>
  <c r="H27" i="10"/>
  <c r="AF27" i="10"/>
  <c r="T28" i="10"/>
  <c r="H29" i="10"/>
  <c r="AF29" i="10"/>
  <c r="T30" i="10"/>
  <c r="H31" i="10"/>
  <c r="AF31" i="10"/>
  <c r="T32" i="10"/>
  <c r="H33" i="10"/>
  <c r="AF33" i="10"/>
  <c r="T34" i="10"/>
  <c r="H35" i="10"/>
  <c r="AF35" i="10"/>
  <c r="T36" i="10"/>
  <c r="H37" i="10"/>
  <c r="AF37" i="10"/>
  <c r="T38" i="10"/>
  <c r="W8" i="10"/>
  <c r="K9" i="10"/>
  <c r="AI9" i="10"/>
  <c r="W10" i="10"/>
  <c r="K11" i="10"/>
  <c r="AI11" i="10"/>
  <c r="W12" i="10"/>
  <c r="K13" i="10"/>
  <c r="AI13" i="10"/>
  <c r="W14" i="10"/>
  <c r="K15" i="10"/>
  <c r="AI15" i="10"/>
  <c r="W16" i="10"/>
  <c r="K17" i="10"/>
  <c r="AI17" i="10"/>
  <c r="W18" i="10"/>
  <c r="K19" i="10"/>
  <c r="AI19" i="10"/>
  <c r="W20" i="10"/>
  <c r="K21" i="10"/>
  <c r="AI21" i="10"/>
  <c r="W22" i="10"/>
  <c r="K23" i="10"/>
  <c r="AI23" i="10"/>
  <c r="W24" i="10"/>
  <c r="K25" i="10"/>
  <c r="AI25" i="10"/>
  <c r="W26" i="10"/>
  <c r="K27" i="10"/>
  <c r="AI27" i="10"/>
  <c r="W28" i="10"/>
  <c r="K29" i="10"/>
  <c r="AI29" i="10"/>
  <c r="W30" i="10"/>
  <c r="K31" i="10"/>
  <c r="AI31" i="10"/>
  <c r="W32" i="10"/>
  <c r="K33" i="10"/>
  <c r="AI33" i="10"/>
  <c r="W34" i="10"/>
  <c r="K35" i="10"/>
  <c r="AI35" i="10"/>
  <c r="W36" i="10"/>
  <c r="K37" i="10"/>
  <c r="AI37" i="10"/>
  <c r="W38" i="10"/>
  <c r="B8" i="10"/>
  <c r="Z8" i="10"/>
  <c r="N9" i="10"/>
  <c r="B10" i="10"/>
  <c r="Z10" i="10"/>
  <c r="N11" i="10"/>
  <c r="B12" i="10"/>
  <c r="Z12" i="10"/>
  <c r="N13" i="10"/>
  <c r="B14" i="10"/>
  <c r="Z14" i="10"/>
  <c r="N15" i="10"/>
  <c r="B16" i="10"/>
  <c r="Z16" i="10"/>
  <c r="N17" i="10"/>
  <c r="B18" i="10"/>
  <c r="Z18" i="10"/>
  <c r="N19" i="10"/>
  <c r="B20" i="10"/>
  <c r="Z20" i="10"/>
  <c r="N21" i="10"/>
  <c r="B22" i="10"/>
  <c r="Z22" i="10"/>
  <c r="N23" i="10"/>
  <c r="B24" i="10"/>
  <c r="Z24" i="10"/>
  <c r="N25" i="10"/>
  <c r="B26" i="10"/>
  <c r="Z26" i="10"/>
  <c r="N27" i="10"/>
  <c r="B28" i="10"/>
  <c r="Z28" i="10"/>
  <c r="N29" i="10"/>
  <c r="B30" i="10"/>
  <c r="Z30" i="10"/>
  <c r="N31" i="10"/>
  <c r="B32" i="10"/>
  <c r="Z32" i="10"/>
  <c r="N33" i="10"/>
  <c r="B34" i="10"/>
  <c r="Z34" i="10"/>
  <c r="N35" i="10"/>
  <c r="B36" i="10"/>
  <c r="Z36" i="10"/>
  <c r="N37" i="10"/>
  <c r="B38" i="10"/>
  <c r="Z38" i="10"/>
  <c r="E8" i="10"/>
  <c r="AC8" i="10"/>
  <c r="Q9" i="10"/>
  <c r="E10" i="10"/>
  <c r="AC10" i="10"/>
  <c r="Q11" i="10"/>
  <c r="E12" i="10"/>
  <c r="AC12" i="10"/>
  <c r="Q13" i="10"/>
  <c r="E14" i="10"/>
  <c r="AC14" i="10"/>
  <c r="Q15" i="10"/>
  <c r="E16" i="10"/>
  <c r="AC16" i="10"/>
  <c r="Q17" i="10"/>
  <c r="E18" i="10"/>
  <c r="AC18" i="10"/>
  <c r="Q19" i="10"/>
  <c r="E20" i="10"/>
  <c r="AC20" i="10"/>
  <c r="Q21" i="10"/>
  <c r="E22" i="10"/>
  <c r="AC22" i="10"/>
  <c r="Q23" i="10"/>
  <c r="E24" i="10"/>
  <c r="AC24" i="10"/>
  <c r="Q25" i="10"/>
  <c r="E26" i="10"/>
  <c r="AC26" i="10"/>
  <c r="Q27" i="10"/>
  <c r="E28" i="10"/>
  <c r="AC28" i="10"/>
  <c r="Q29" i="10"/>
  <c r="E30" i="10"/>
  <c r="AC30" i="10"/>
  <c r="Q31" i="10"/>
  <c r="E32" i="10"/>
  <c r="AC32" i="10"/>
  <c r="Q33" i="10"/>
  <c r="E34" i="10"/>
  <c r="AC34" i="10"/>
  <c r="Q35" i="10"/>
  <c r="E36" i="10"/>
  <c r="AC36" i="10"/>
  <c r="Q37" i="10"/>
  <c r="E38" i="10"/>
  <c r="AC38" i="10"/>
  <c r="H8" i="10"/>
  <c r="AF8" i="10"/>
  <c r="T9" i="10"/>
  <c r="H10" i="10"/>
  <c r="AF10" i="10"/>
  <c r="T11" i="10"/>
  <c r="H12" i="10"/>
  <c r="AF12" i="10"/>
  <c r="T13" i="10"/>
  <c r="H14" i="10"/>
  <c r="AF14" i="10"/>
  <c r="T15" i="10"/>
  <c r="H16" i="10"/>
  <c r="AF16" i="10"/>
  <c r="T17" i="10"/>
  <c r="H18" i="10"/>
  <c r="AF18" i="10"/>
  <c r="T19" i="10"/>
  <c r="H20" i="10"/>
  <c r="AF20" i="10"/>
  <c r="T21" i="10"/>
  <c r="H22" i="10"/>
  <c r="AF22" i="10"/>
  <c r="T23" i="10"/>
  <c r="H24" i="10"/>
  <c r="AF24" i="10"/>
  <c r="T25" i="10"/>
  <c r="H26" i="10"/>
  <c r="AF26" i="10"/>
  <c r="T27" i="10"/>
  <c r="H28" i="10"/>
  <c r="AF28" i="10"/>
  <c r="T29" i="10"/>
  <c r="H30" i="10"/>
  <c r="AF30" i="10"/>
  <c r="T31" i="10"/>
  <c r="H32" i="10"/>
  <c r="AF32" i="10"/>
  <c r="T33" i="10"/>
  <c r="H34" i="10"/>
  <c r="AF34" i="10"/>
  <c r="T35" i="10"/>
  <c r="H36" i="10"/>
  <c r="AF36" i="10"/>
  <c r="T37" i="10"/>
  <c r="H38" i="10"/>
  <c r="AF38" i="10"/>
  <c r="K8" i="10"/>
  <c r="AI8" i="10"/>
  <c r="W9" i="10"/>
  <c r="K10" i="10"/>
  <c r="AI10" i="10"/>
  <c r="W11" i="10"/>
  <c r="K12" i="10"/>
  <c r="AI12" i="10"/>
  <c r="W13" i="10"/>
  <c r="K14" i="10"/>
  <c r="AI14" i="10"/>
  <c r="W15" i="10"/>
  <c r="K16" i="10"/>
  <c r="AI16" i="10"/>
  <c r="W17" i="10"/>
  <c r="K18" i="10"/>
  <c r="AI18" i="10"/>
  <c r="W19" i="10"/>
  <c r="K20" i="10"/>
  <c r="AI20" i="10"/>
  <c r="W21" i="10"/>
  <c r="K22" i="10"/>
  <c r="AI22" i="10"/>
  <c r="W23" i="10"/>
  <c r="K24" i="10"/>
  <c r="AI24" i="10"/>
  <c r="W25" i="10"/>
  <c r="K26" i="10"/>
  <c r="AI26" i="10"/>
  <c r="W27" i="10"/>
  <c r="K28" i="10"/>
  <c r="AI28" i="10"/>
  <c r="W29" i="10"/>
  <c r="K30" i="10"/>
  <c r="AI30" i="10"/>
  <c r="W31" i="10"/>
  <c r="K32" i="10"/>
  <c r="AI32" i="10"/>
  <c r="W33" i="10"/>
  <c r="K34" i="10"/>
  <c r="AI34" i="10"/>
  <c r="W35" i="10"/>
  <c r="K36" i="10"/>
  <c r="AI36" i="10"/>
  <c r="W37" i="10"/>
  <c r="K38" i="10"/>
  <c r="AI38" i="10"/>
  <c r="Q8" i="10"/>
  <c r="E9" i="10"/>
  <c r="AC9" i="10"/>
  <c r="Q10" i="10"/>
  <c r="E11" i="10"/>
  <c r="AC11" i="10"/>
  <c r="Q12" i="10"/>
  <c r="E13" i="10"/>
  <c r="AC13" i="10"/>
  <c r="Q14" i="10"/>
  <c r="E15" i="10"/>
  <c r="AC15" i="10"/>
  <c r="Q16" i="10"/>
  <c r="E17" i="10"/>
  <c r="AC17" i="10"/>
  <c r="Q18" i="10"/>
  <c r="E19" i="10"/>
  <c r="AC19" i="10"/>
  <c r="Q20" i="10"/>
  <c r="E21" i="10"/>
  <c r="AC21" i="10"/>
  <c r="Q22" i="10"/>
  <c r="E23" i="10"/>
  <c r="AC23" i="10"/>
  <c r="Q24" i="10"/>
  <c r="E25" i="10"/>
  <c r="AC25" i="10"/>
  <c r="Q26" i="10"/>
  <c r="E27" i="10"/>
  <c r="AC27" i="10"/>
  <c r="Q28" i="10"/>
  <c r="E29" i="10"/>
  <c r="AC29" i="10"/>
  <c r="Q30" i="10"/>
  <c r="E31" i="10"/>
  <c r="AC31" i="10"/>
  <c r="Q32" i="10"/>
  <c r="E33" i="10"/>
  <c r="AC33" i="10"/>
  <c r="Q34" i="10"/>
  <c r="E35" i="10"/>
  <c r="AC35" i="10"/>
  <c r="Q36" i="10"/>
  <c r="E37" i="10"/>
  <c r="AC37" i="10"/>
  <c r="Q38" i="10"/>
  <c r="N36" i="10"/>
  <c r="B31" i="10"/>
  <c r="Z25" i="10"/>
  <c r="N20" i="10"/>
  <c r="B15" i="10"/>
  <c r="Z9" i="10"/>
  <c r="Z37" i="10"/>
  <c r="Z21" i="10"/>
  <c r="Z35" i="10"/>
  <c r="N30" i="10"/>
  <c r="B25" i="10"/>
  <c r="Z19" i="10"/>
  <c r="N14" i="10"/>
  <c r="B9" i="10"/>
  <c r="B27" i="10"/>
  <c r="B11" i="10"/>
  <c r="B35" i="10"/>
  <c r="Z29" i="10"/>
  <c r="N24" i="10"/>
  <c r="B19" i="10"/>
  <c r="Z13" i="10"/>
  <c r="N8" i="10"/>
  <c r="Q11" i="16"/>
  <c r="I11" i="16"/>
  <c r="T11" i="16"/>
  <c r="L11" i="16"/>
  <c r="AA11" i="16"/>
  <c r="S11" i="16"/>
  <c r="K11" i="16"/>
  <c r="AH11" i="16"/>
  <c r="Z11" i="16"/>
  <c r="R11" i="16"/>
  <c r="J11" i="16"/>
  <c r="AI42" i="11"/>
  <c r="AI42" i="9"/>
  <c r="AI43" i="9"/>
  <c r="AB3" i="9" s="1"/>
  <c r="AI42" i="10"/>
  <c r="AI43" i="10"/>
  <c r="AB3" i="10" s="1"/>
  <c r="AI43" i="11"/>
  <c r="AB3" i="11" s="1"/>
  <c r="G3" i="9"/>
  <c r="G3" i="11"/>
  <c r="C3" i="11"/>
  <c r="C3" i="9"/>
  <c r="Z38" i="9" l="1"/>
  <c r="B38" i="9"/>
  <c r="N37" i="9"/>
  <c r="Z36" i="9"/>
  <c r="B36" i="9"/>
  <c r="N35" i="9"/>
  <c r="Z34" i="9"/>
  <c r="B34" i="9"/>
  <c r="N33" i="9"/>
  <c r="Z32" i="9"/>
  <c r="B32" i="9"/>
  <c r="N31" i="9"/>
  <c r="Z30" i="9"/>
  <c r="B30" i="9"/>
  <c r="N29" i="9"/>
  <c r="Z28" i="9"/>
  <c r="B28" i="9"/>
  <c r="N27" i="9"/>
  <c r="Z26" i="9"/>
  <c r="B26" i="9"/>
  <c r="N25" i="9"/>
  <c r="Z24" i="9"/>
  <c r="B24" i="9"/>
  <c r="N23" i="9"/>
  <c r="Z22" i="9"/>
  <c r="B22" i="9"/>
  <c r="N21" i="9"/>
  <c r="Z20" i="9"/>
  <c r="B20" i="9"/>
  <c r="N19" i="9"/>
  <c r="W38" i="9"/>
  <c r="AI37" i="9"/>
  <c r="K37" i="9"/>
  <c r="W36" i="9"/>
  <c r="AI35" i="9"/>
  <c r="K35" i="9"/>
  <c r="W34" i="9"/>
  <c r="T38" i="9"/>
  <c r="AF37" i="9"/>
  <c r="H37" i="9"/>
  <c r="T36" i="9"/>
  <c r="AF35" i="9"/>
  <c r="H35" i="9"/>
  <c r="T34" i="9"/>
  <c r="AF33" i="9"/>
  <c r="H33" i="9"/>
  <c r="T32" i="9"/>
  <c r="AF31" i="9"/>
  <c r="H31" i="9"/>
  <c r="T30" i="9"/>
  <c r="AF29" i="9"/>
  <c r="H29" i="9"/>
  <c r="T28" i="9"/>
  <c r="AF27" i="9"/>
  <c r="H27" i="9"/>
  <c r="T26" i="9"/>
  <c r="AF25" i="9"/>
  <c r="H25" i="9"/>
  <c r="T24" i="9"/>
  <c r="AF23" i="9"/>
  <c r="H23" i="9"/>
  <c r="T22" i="9"/>
  <c r="AF21" i="9"/>
  <c r="H21" i="9"/>
  <c r="T20" i="9"/>
  <c r="AF19" i="9"/>
  <c r="H19" i="9"/>
  <c r="T18" i="9"/>
  <c r="AF17" i="9"/>
  <c r="H17" i="9"/>
  <c r="T16" i="9"/>
  <c r="AF15" i="9"/>
  <c r="H15" i="9"/>
  <c r="T14" i="9"/>
  <c r="AF13" i="9"/>
  <c r="Q38" i="9"/>
  <c r="AC37" i="9"/>
  <c r="E37" i="9"/>
  <c r="Q36" i="9"/>
  <c r="AC35" i="9"/>
  <c r="E35" i="9"/>
  <c r="Q34" i="9"/>
  <c r="AC33" i="9"/>
  <c r="E33" i="9"/>
  <c r="Q32" i="9"/>
  <c r="AC31" i="9"/>
  <c r="E31" i="9"/>
  <c r="Q30" i="9"/>
  <c r="AC29" i="9"/>
  <c r="E29" i="9"/>
  <c r="Q28" i="9"/>
  <c r="AC27" i="9"/>
  <c r="E27" i="9"/>
  <c r="Q26" i="9"/>
  <c r="AC25" i="9"/>
  <c r="E25" i="9"/>
  <c r="Q24" i="9"/>
  <c r="AC23" i="9"/>
  <c r="E23" i="9"/>
  <c r="Q22" i="9"/>
  <c r="AC21" i="9"/>
  <c r="E21" i="9"/>
  <c r="Q20" i="9"/>
  <c r="AC19" i="9"/>
  <c r="E19" i="9"/>
  <c r="Q18" i="9"/>
  <c r="AC17" i="9"/>
  <c r="E17" i="9"/>
  <c r="Q16" i="9"/>
  <c r="AC15" i="9"/>
  <c r="E15" i="9"/>
  <c r="Q14" i="9"/>
  <c r="AC13" i="9"/>
  <c r="N38" i="9"/>
  <c r="Z37" i="9"/>
  <c r="B37" i="9"/>
  <c r="N36" i="9"/>
  <c r="Z35" i="9"/>
  <c r="B35" i="9"/>
  <c r="N34" i="9"/>
  <c r="Z33" i="9"/>
  <c r="B33" i="9"/>
  <c r="N32" i="9"/>
  <c r="Z31" i="9"/>
  <c r="B31" i="9"/>
  <c r="N30" i="9"/>
  <c r="Z29" i="9"/>
  <c r="B29" i="9"/>
  <c r="N28" i="9"/>
  <c r="Z27" i="9"/>
  <c r="B27" i="9"/>
  <c r="N26" i="9"/>
  <c r="Z25" i="9"/>
  <c r="B25" i="9"/>
  <c r="N24" i="9"/>
  <c r="Z23" i="9"/>
  <c r="B23" i="9"/>
  <c r="N22" i="9"/>
  <c r="Z21" i="9"/>
  <c r="B21" i="9"/>
  <c r="N20" i="9"/>
  <c r="Z19" i="9"/>
  <c r="B19" i="9"/>
  <c r="N18" i="9"/>
  <c r="Z17" i="9"/>
  <c r="B17" i="9"/>
  <c r="N16" i="9"/>
  <c r="Z15" i="9"/>
  <c r="B15" i="9"/>
  <c r="N14" i="9"/>
  <c r="Z13" i="9"/>
  <c r="AI38" i="9"/>
  <c r="K38" i="9"/>
  <c r="W37" i="9"/>
  <c r="AI36" i="9"/>
  <c r="K36" i="9"/>
  <c r="W35" i="9"/>
  <c r="AI34" i="9"/>
  <c r="K34" i="9"/>
  <c r="W33" i="9"/>
  <c r="AI32" i="9"/>
  <c r="K32" i="9"/>
  <c r="W31" i="9"/>
  <c r="AI30" i="9"/>
  <c r="K30" i="9"/>
  <c r="W29" i="9"/>
  <c r="AI28" i="9"/>
  <c r="K28" i="9"/>
  <c r="W27" i="9"/>
  <c r="AI26" i="9"/>
  <c r="K26" i="9"/>
  <c r="W25" i="9"/>
  <c r="AI24" i="9"/>
  <c r="K24" i="9"/>
  <c r="W23" i="9"/>
  <c r="AI22" i="9"/>
  <c r="K22" i="9"/>
  <c r="W21" i="9"/>
  <c r="AI20" i="9"/>
  <c r="K20" i="9"/>
  <c r="W19" i="9"/>
  <c r="AI18" i="9"/>
  <c r="K18" i="9"/>
  <c r="W17" i="9"/>
  <c r="AI16" i="9"/>
  <c r="K16" i="9"/>
  <c r="W15" i="9"/>
  <c r="AI14" i="9"/>
  <c r="K14" i="9"/>
  <c r="AC38" i="9"/>
  <c r="E38" i="9"/>
  <c r="Q37" i="9"/>
  <c r="AC36" i="9"/>
  <c r="E36" i="9"/>
  <c r="Q35" i="9"/>
  <c r="AC34" i="9"/>
  <c r="E34" i="9"/>
  <c r="Q33" i="9"/>
  <c r="AC32" i="9"/>
  <c r="E32" i="9"/>
  <c r="Q31" i="9"/>
  <c r="AC30" i="9"/>
  <c r="E30" i="9"/>
  <c r="Q29" i="9"/>
  <c r="AC28" i="9"/>
  <c r="E28" i="9"/>
  <c r="Q27" i="9"/>
  <c r="AC26" i="9"/>
  <c r="E26" i="9"/>
  <c r="Q25" i="9"/>
  <c r="AC24" i="9"/>
  <c r="E24" i="9"/>
  <c r="Q23" i="9"/>
  <c r="AC22" i="9"/>
  <c r="E22" i="9"/>
  <c r="Q21" i="9"/>
  <c r="AC20" i="9"/>
  <c r="E20" i="9"/>
  <c r="Q19" i="9"/>
  <c r="AC18" i="9"/>
  <c r="E18" i="9"/>
  <c r="Q17" i="9"/>
  <c r="AC16" i="9"/>
  <c r="E16" i="9"/>
  <c r="Q15" i="9"/>
  <c r="AC14" i="9"/>
  <c r="E14" i="9"/>
  <c r="Q13" i="9"/>
  <c r="Q12" i="9"/>
  <c r="E9" i="9"/>
  <c r="T37" i="9"/>
  <c r="K33" i="9"/>
  <c r="W30" i="9"/>
  <c r="AI27" i="9"/>
  <c r="K25" i="9"/>
  <c r="W22" i="9"/>
  <c r="AI19" i="9"/>
  <c r="AI17" i="9"/>
  <c r="B16" i="9"/>
  <c r="H14" i="9"/>
  <c r="E13" i="9"/>
  <c r="AC11" i="9"/>
  <c r="E11" i="9"/>
  <c r="Q10" i="9"/>
  <c r="AC9" i="9"/>
  <c r="Q8" i="9"/>
  <c r="AF36" i="9"/>
  <c r="AF32" i="9"/>
  <c r="H30" i="9"/>
  <c r="T27" i="9"/>
  <c r="AF24" i="9"/>
  <c r="H22" i="9"/>
  <c r="T19" i="9"/>
  <c r="T17" i="9"/>
  <c r="AI15" i="9"/>
  <c r="B14" i="9"/>
  <c r="B13" i="9"/>
  <c r="N12" i="9"/>
  <c r="Z11" i="9"/>
  <c r="B11" i="9"/>
  <c r="N10" i="9"/>
  <c r="Z9" i="9"/>
  <c r="B9" i="9"/>
  <c r="N8" i="9"/>
  <c r="H34" i="9"/>
  <c r="H26" i="9"/>
  <c r="W18" i="9"/>
  <c r="N13" i="9"/>
  <c r="B12" i="9"/>
  <c r="B10" i="9"/>
  <c r="B8" i="9"/>
  <c r="H36" i="9"/>
  <c r="W32" i="9"/>
  <c r="AI29" i="9"/>
  <c r="K27" i="9"/>
  <c r="W24" i="9"/>
  <c r="AI21" i="9"/>
  <c r="K19" i="9"/>
  <c r="N17" i="9"/>
  <c r="T15" i="9"/>
  <c r="AI13" i="9"/>
  <c r="AI12" i="9"/>
  <c r="K12" i="9"/>
  <c r="W11" i="9"/>
  <c r="AI10" i="9"/>
  <c r="K10" i="9"/>
  <c r="W9" i="9"/>
  <c r="AI8" i="9"/>
  <c r="K8" i="9"/>
  <c r="AF28" i="9"/>
  <c r="AF14" i="9"/>
  <c r="N11" i="9"/>
  <c r="T35" i="9"/>
  <c r="H32" i="9"/>
  <c r="T29" i="9"/>
  <c r="AF26" i="9"/>
  <c r="H24" i="9"/>
  <c r="T21" i="9"/>
  <c r="AF18" i="9"/>
  <c r="K17" i="9"/>
  <c r="N15" i="9"/>
  <c r="W13" i="9"/>
  <c r="AF12" i="9"/>
  <c r="H12" i="9"/>
  <c r="T11" i="9"/>
  <c r="AF10" i="9"/>
  <c r="H10" i="9"/>
  <c r="T9" i="9"/>
  <c r="AF8" i="9"/>
  <c r="H8" i="9"/>
  <c r="AF20" i="9"/>
  <c r="N9" i="9"/>
  <c r="AF34" i="9"/>
  <c r="AI31" i="9"/>
  <c r="K29" i="9"/>
  <c r="W26" i="9"/>
  <c r="AI23" i="9"/>
  <c r="K21" i="9"/>
  <c r="Z18" i="9"/>
  <c r="AF16" i="9"/>
  <c r="K15" i="9"/>
  <c r="T13" i="9"/>
  <c r="AC12" i="9"/>
  <c r="E12" i="9"/>
  <c r="Q11" i="9"/>
  <c r="AC10" i="9"/>
  <c r="E10" i="9"/>
  <c r="Q9" i="9"/>
  <c r="AC8" i="9"/>
  <c r="E8" i="9"/>
  <c r="T31" i="9"/>
  <c r="T23" i="9"/>
  <c r="Z16" i="9"/>
  <c r="Z12" i="9"/>
  <c r="Z10" i="9"/>
  <c r="Z8" i="9"/>
  <c r="AF38" i="9"/>
  <c r="AI33" i="9"/>
  <c r="K31" i="9"/>
  <c r="W28" i="9"/>
  <c r="AI25" i="9"/>
  <c r="K23" i="9"/>
  <c r="W20" i="9"/>
  <c r="H18" i="9"/>
  <c r="W16" i="9"/>
  <c r="Z14" i="9"/>
  <c r="K13" i="9"/>
  <c r="W12" i="9"/>
  <c r="AI11" i="9"/>
  <c r="K11" i="9"/>
  <c r="W10" i="9"/>
  <c r="AI9" i="9"/>
  <c r="K9" i="9"/>
  <c r="W8" i="9"/>
  <c r="H38" i="9"/>
  <c r="T33" i="9"/>
  <c r="AF30" i="9"/>
  <c r="H28" i="9"/>
  <c r="T25" i="9"/>
  <c r="AF22" i="9"/>
  <c r="H20" i="9"/>
  <c r="B18" i="9"/>
  <c r="H16" i="9"/>
  <c r="W14" i="9"/>
  <c r="H13" i="9"/>
  <c r="T12" i="9"/>
  <c r="AF11" i="9"/>
  <c r="H11" i="9"/>
  <c r="T10" i="9"/>
  <c r="AF9" i="9"/>
  <c r="H9" i="9"/>
  <c r="T8" i="9"/>
  <c r="AF38" i="1"/>
  <c r="AF37" i="1"/>
  <c r="AF36" i="1"/>
  <c r="AF35" i="1"/>
  <c r="AF34" i="1"/>
  <c r="AF33" i="1"/>
  <c r="AF32" i="1"/>
  <c r="AF31" i="1"/>
  <c r="AF30" i="1"/>
  <c r="AF29" i="1"/>
  <c r="AF28" i="1"/>
  <c r="AF27" i="1"/>
  <c r="AF26" i="1"/>
  <c r="AF25" i="1"/>
  <c r="AF24" i="1"/>
  <c r="AF23" i="1"/>
  <c r="AF22" i="1"/>
  <c r="AF21" i="1"/>
  <c r="AF20" i="1"/>
  <c r="AF19" i="1"/>
  <c r="AF18" i="1"/>
  <c r="AF17" i="1"/>
  <c r="AF16" i="1"/>
  <c r="AF15" i="1"/>
  <c r="AF14" i="1"/>
  <c r="AF13" i="1"/>
  <c r="AF12" i="1"/>
  <c r="AF11" i="1"/>
  <c r="AF10" i="1"/>
  <c r="AF9" i="1"/>
  <c r="AI9" i="1" l="1"/>
  <c r="AI10" i="1"/>
  <c r="AI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8" i="1"/>
  <c r="AF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8" i="1"/>
  <c r="AG4" i="11" l="1"/>
  <c r="AG4" i="9"/>
  <c r="AG3" i="11"/>
  <c r="AG3" i="9"/>
  <c r="AT5" i="6"/>
  <c r="AT6" i="6"/>
  <c r="T5" i="6"/>
  <c r="AT14" i="6"/>
  <c r="W14" i="6"/>
  <c r="O14" i="6"/>
  <c r="W12" i="6"/>
  <c r="S12" i="6"/>
  <c r="B12" i="6"/>
  <c r="S11" i="6"/>
  <c r="S14" i="6" s="1"/>
  <c r="B11" i="6"/>
  <c r="AG10" i="6"/>
  <c r="AG9" i="6"/>
  <c r="AL6" i="6"/>
  <c r="BG16" i="5"/>
  <c r="BG15" i="5"/>
  <c r="AL11" i="5" s="1"/>
  <c r="AL13" i="5" s="1"/>
  <c r="BG14" i="5"/>
  <c r="AT14" i="5"/>
  <c r="W14" i="5"/>
  <c r="O14" i="5"/>
  <c r="BG13" i="5"/>
  <c r="BG12" i="5"/>
  <c r="S12" i="5"/>
  <c r="AG10" i="5" s="1"/>
  <c r="B12" i="5"/>
  <c r="BG11" i="5"/>
  <c r="S11" i="5"/>
  <c r="AG9" i="5" s="1"/>
  <c r="B11" i="5"/>
  <c r="AI38" i="11" l="1"/>
  <c r="W38" i="11"/>
  <c r="K38" i="11"/>
  <c r="AI37" i="11"/>
  <c r="W37" i="11"/>
  <c r="K37" i="11"/>
  <c r="AI36" i="11"/>
  <c r="W36" i="11"/>
  <c r="K36" i="11"/>
  <c r="AI35" i="11"/>
  <c r="W35" i="11"/>
  <c r="K35" i="11"/>
  <c r="AI34" i="11"/>
  <c r="W34" i="11"/>
  <c r="K34" i="11"/>
  <c r="AI33" i="11"/>
  <c r="W33" i="11"/>
  <c r="K33" i="11"/>
  <c r="AI32" i="11"/>
  <c r="W32" i="11"/>
  <c r="K32" i="11"/>
  <c r="AI31" i="11"/>
  <c r="W31" i="11"/>
  <c r="K31" i="11"/>
  <c r="AI30" i="11"/>
  <c r="W30" i="11"/>
  <c r="K30" i="11"/>
  <c r="AI29" i="11"/>
  <c r="W29" i="11"/>
  <c r="K29" i="11"/>
  <c r="AI28" i="11"/>
  <c r="W28" i="11"/>
  <c r="K28" i="11"/>
  <c r="AI27" i="11"/>
  <c r="W27" i="11"/>
  <c r="K27" i="11"/>
  <c r="AI26" i="11"/>
  <c r="W26" i="11"/>
  <c r="K26" i="11"/>
  <c r="AI25" i="11"/>
  <c r="W25" i="11"/>
  <c r="K25" i="11"/>
  <c r="AI24" i="11"/>
  <c r="W24" i="11"/>
  <c r="K24" i="11"/>
  <c r="AI23" i="11"/>
  <c r="W23" i="11"/>
  <c r="K23" i="11"/>
  <c r="AI22" i="11"/>
  <c r="W22" i="11"/>
  <c r="K22" i="11"/>
  <c r="AI21" i="11"/>
  <c r="W21" i="11"/>
  <c r="K21" i="11"/>
  <c r="AI20" i="11"/>
  <c r="W20" i="11"/>
  <c r="K20" i="11"/>
  <c r="AI19" i="11"/>
  <c r="W19" i="11"/>
  <c r="K19" i="11"/>
  <c r="AI18" i="11"/>
  <c r="W18" i="11"/>
  <c r="K18" i="11"/>
  <c r="AI17" i="11"/>
  <c r="W17" i="11"/>
  <c r="K17" i="11"/>
  <c r="AI16" i="11"/>
  <c r="W16" i="11"/>
  <c r="K16" i="11"/>
  <c r="AI15" i="11"/>
  <c r="W15" i="11"/>
  <c r="K15" i="11"/>
  <c r="AI14" i="11"/>
  <c r="W14" i="11"/>
  <c r="K14" i="11"/>
  <c r="AI13" i="11"/>
  <c r="W13" i="11"/>
  <c r="K13" i="11"/>
  <c r="AI12" i="11"/>
  <c r="W12" i="11"/>
  <c r="K12" i="11"/>
  <c r="AI11" i="11"/>
  <c r="W11" i="11"/>
  <c r="K11" i="11"/>
  <c r="AI10" i="11"/>
  <c r="AF38" i="11"/>
  <c r="T38" i="11"/>
  <c r="H38" i="11"/>
  <c r="AF37" i="11"/>
  <c r="T37" i="11"/>
  <c r="H37" i="11"/>
  <c r="AF36" i="11"/>
  <c r="T36" i="11"/>
  <c r="H36" i="11"/>
  <c r="AF35" i="11"/>
  <c r="T35" i="11"/>
  <c r="H35" i="11"/>
  <c r="AF34" i="11"/>
  <c r="T34" i="11"/>
  <c r="H34" i="11"/>
  <c r="AF33" i="11"/>
  <c r="T33" i="11"/>
  <c r="H33" i="11"/>
  <c r="AF32" i="11"/>
  <c r="T32" i="11"/>
  <c r="H32" i="11"/>
  <c r="AF31" i="11"/>
  <c r="T31" i="11"/>
  <c r="H31" i="11"/>
  <c r="AF30" i="11"/>
  <c r="T30" i="11"/>
  <c r="H30" i="11"/>
  <c r="AF29" i="11"/>
  <c r="T29" i="11"/>
  <c r="H29" i="11"/>
  <c r="AF28" i="11"/>
  <c r="T28" i="11"/>
  <c r="H28" i="11"/>
  <c r="AF27" i="11"/>
  <c r="T27" i="11"/>
  <c r="H27" i="11"/>
  <c r="AF26" i="11"/>
  <c r="T26" i="11"/>
  <c r="H26" i="11"/>
  <c r="AF25" i="11"/>
  <c r="T25" i="11"/>
  <c r="H25" i="11"/>
  <c r="AF24" i="11"/>
  <c r="T24" i="11"/>
  <c r="H24" i="11"/>
  <c r="AF23" i="11"/>
  <c r="T23" i="11"/>
  <c r="H23" i="11"/>
  <c r="AF22" i="11"/>
  <c r="T22" i="11"/>
  <c r="H22" i="11"/>
  <c r="AF21" i="11"/>
  <c r="T21" i="11"/>
  <c r="H21" i="11"/>
  <c r="AF20" i="11"/>
  <c r="T20" i="11"/>
  <c r="H20" i="11"/>
  <c r="AF19" i="11"/>
  <c r="T19" i="11"/>
  <c r="H19" i="11"/>
  <c r="AF18" i="11"/>
  <c r="T18" i="11"/>
  <c r="H18" i="11"/>
  <c r="AF17" i="11"/>
  <c r="T17" i="11"/>
  <c r="H17" i="11"/>
  <c r="AF16" i="11"/>
  <c r="T16" i="11"/>
  <c r="H16" i="11"/>
  <c r="AF15" i="11"/>
  <c r="T15" i="11"/>
  <c r="H15" i="11"/>
  <c r="AF14" i="11"/>
  <c r="T14" i="11"/>
  <c r="H14" i="11"/>
  <c r="AF13" i="11"/>
  <c r="T13" i="11"/>
  <c r="H13" i="11"/>
  <c r="AF12" i="11"/>
  <c r="T12" i="11"/>
  <c r="H12" i="11"/>
  <c r="AF11" i="11"/>
  <c r="T11" i="11"/>
  <c r="H11" i="11"/>
  <c r="AF10" i="11"/>
  <c r="AC38" i="11"/>
  <c r="Q38" i="11"/>
  <c r="E38" i="11"/>
  <c r="AC37" i="11"/>
  <c r="Q37" i="11"/>
  <c r="E37" i="11"/>
  <c r="AC36" i="11"/>
  <c r="Q36" i="11"/>
  <c r="E36" i="11"/>
  <c r="AC35" i="11"/>
  <c r="Q35" i="11"/>
  <c r="E35" i="11"/>
  <c r="AC34" i="11"/>
  <c r="Q34" i="11"/>
  <c r="E34" i="11"/>
  <c r="AC33" i="11"/>
  <c r="Q33" i="11"/>
  <c r="E33" i="11"/>
  <c r="AC32" i="11"/>
  <c r="Q32" i="11"/>
  <c r="E32" i="11"/>
  <c r="AC31" i="11"/>
  <c r="Q31" i="11"/>
  <c r="E31" i="11"/>
  <c r="AC30" i="11"/>
  <c r="Q30" i="11"/>
  <c r="E30" i="11"/>
  <c r="AC29" i="11"/>
  <c r="Q29" i="11"/>
  <c r="E29" i="11"/>
  <c r="AC28" i="11"/>
  <c r="Q28" i="11"/>
  <c r="E28" i="11"/>
  <c r="AC27" i="11"/>
  <c r="Q27" i="11"/>
  <c r="E27" i="11"/>
  <c r="AC26" i="11"/>
  <c r="Q26" i="11"/>
  <c r="E26" i="11"/>
  <c r="AC25" i="11"/>
  <c r="Q25" i="11"/>
  <c r="E25" i="11"/>
  <c r="AC24" i="11"/>
  <c r="Q24" i="11"/>
  <c r="E24" i="11"/>
  <c r="AC23" i="11"/>
  <c r="Q23" i="11"/>
  <c r="E23" i="11"/>
  <c r="AC22" i="11"/>
  <c r="Q22" i="11"/>
  <c r="E22" i="11"/>
  <c r="AC21" i="11"/>
  <c r="Q21" i="11"/>
  <c r="E21" i="11"/>
  <c r="AC20" i="11"/>
  <c r="Q20" i="11"/>
  <c r="E20" i="11"/>
  <c r="AC19" i="11"/>
  <c r="Q19" i="11"/>
  <c r="E19" i="11"/>
  <c r="AC18" i="11"/>
  <c r="Q18" i="11"/>
  <c r="E18" i="11"/>
  <c r="AC17" i="11"/>
  <c r="Q17" i="11"/>
  <c r="E17" i="11"/>
  <c r="AC16" i="11"/>
  <c r="Q16" i="11"/>
  <c r="E16" i="11"/>
  <c r="AC15" i="11"/>
  <c r="Q15" i="11"/>
  <c r="E15" i="11"/>
  <c r="AC14" i="11"/>
  <c r="Q14" i="11"/>
  <c r="E14" i="11"/>
  <c r="AC13" i="11"/>
  <c r="Q13" i="11"/>
  <c r="E13" i="11"/>
  <c r="Z38" i="11"/>
  <c r="N37" i="11"/>
  <c r="B36" i="11"/>
  <c r="Z34" i="11"/>
  <c r="N33" i="11"/>
  <c r="B32" i="11"/>
  <c r="Z30" i="11"/>
  <c r="N29" i="11"/>
  <c r="B28" i="11"/>
  <c r="Z26" i="11"/>
  <c r="N25" i="11"/>
  <c r="B24" i="11"/>
  <c r="Z22" i="11"/>
  <c r="N21" i="11"/>
  <c r="B20" i="11"/>
  <c r="Z18" i="11"/>
  <c r="N17" i="11"/>
  <c r="B16" i="11"/>
  <c r="Z14" i="11"/>
  <c r="N13" i="11"/>
  <c r="Q12" i="11"/>
  <c r="AC11" i="11"/>
  <c r="E11" i="11"/>
  <c r="W10" i="11"/>
  <c r="K10" i="11"/>
  <c r="AI9" i="11"/>
  <c r="W9" i="11"/>
  <c r="K9" i="11"/>
  <c r="AI8" i="11"/>
  <c r="W8" i="11"/>
  <c r="K8" i="11"/>
  <c r="N38" i="11"/>
  <c r="B37" i="11"/>
  <c r="Z35" i="11"/>
  <c r="N34" i="11"/>
  <c r="B33" i="11"/>
  <c r="Z31" i="11"/>
  <c r="N30" i="11"/>
  <c r="B29" i="11"/>
  <c r="Z27" i="11"/>
  <c r="N26" i="11"/>
  <c r="B25" i="11"/>
  <c r="Z23" i="11"/>
  <c r="N22" i="11"/>
  <c r="B21" i="11"/>
  <c r="Z19" i="11"/>
  <c r="N18" i="11"/>
  <c r="B17" i="11"/>
  <c r="Z15" i="11"/>
  <c r="N14" i="11"/>
  <c r="B13" i="11"/>
  <c r="N12" i="11"/>
  <c r="Z11" i="11"/>
  <c r="B11" i="11"/>
  <c r="T10" i="11"/>
  <c r="H10" i="11"/>
  <c r="AF9" i="11"/>
  <c r="T9" i="11"/>
  <c r="H9" i="11"/>
  <c r="AF8" i="11"/>
  <c r="T8" i="11"/>
  <c r="H8" i="11"/>
  <c r="B38" i="11"/>
  <c r="Z36" i="11"/>
  <c r="N35" i="11"/>
  <c r="B34" i="11"/>
  <c r="Z32" i="11"/>
  <c r="N31" i="11"/>
  <c r="B30" i="11"/>
  <c r="Z28" i="11"/>
  <c r="N27" i="11"/>
  <c r="B26" i="11"/>
  <c r="Z24" i="11"/>
  <c r="N23" i="11"/>
  <c r="B22" i="11"/>
  <c r="Z20" i="11"/>
  <c r="N19" i="11"/>
  <c r="B18" i="11"/>
  <c r="Z16" i="11"/>
  <c r="N15" i="11"/>
  <c r="B14" i="11"/>
  <c r="AC12" i="11"/>
  <c r="E12" i="11"/>
  <c r="Q11" i="11"/>
  <c r="AC10" i="11"/>
  <c r="Q10" i="11"/>
  <c r="E10" i="11"/>
  <c r="AC9" i="11"/>
  <c r="Q9" i="11"/>
  <c r="E9" i="11"/>
  <c r="AC8" i="11"/>
  <c r="Q8" i="11"/>
  <c r="E8" i="11"/>
  <c r="Z37" i="11"/>
  <c r="N32" i="11"/>
  <c r="B27" i="11"/>
  <c r="Z21" i="11"/>
  <c r="N16" i="11"/>
  <c r="B12" i="11"/>
  <c r="B10" i="11"/>
  <c r="Z8" i="11"/>
  <c r="N36" i="11"/>
  <c r="B31" i="11"/>
  <c r="Z25" i="11"/>
  <c r="N20" i="11"/>
  <c r="B15" i="11"/>
  <c r="N11" i="11"/>
  <c r="Z9" i="11"/>
  <c r="N8" i="11"/>
  <c r="Z33" i="11"/>
  <c r="N28" i="11"/>
  <c r="B23" i="11"/>
  <c r="Z17" i="11"/>
  <c r="Z12" i="11"/>
  <c r="N10" i="11"/>
  <c r="B9" i="11"/>
  <c r="B35" i="11"/>
  <c r="Z29" i="11"/>
  <c r="N24" i="11"/>
  <c r="B19" i="11"/>
  <c r="Z13" i="11"/>
  <c r="Z10" i="11"/>
  <c r="N9" i="11"/>
  <c r="B8" i="11"/>
  <c r="S14" i="5"/>
  <c r="AJ40" i="1"/>
  <c r="AG40" i="1"/>
  <c r="AD40" i="1"/>
  <c r="AA40" i="1"/>
  <c r="X40" i="1"/>
  <c r="U40" i="1"/>
  <c r="R40" i="1"/>
  <c r="O40" i="1"/>
  <c r="L40" i="1"/>
  <c r="I40" i="1"/>
  <c r="F40" i="1"/>
  <c r="AI43" i="1" l="1"/>
  <c r="AB3" i="1" s="1"/>
  <c r="AI42" i="1"/>
  <c r="AH1" i="6" s="1"/>
  <c r="AI11" i="16"/>
  <c r="BG16" i="6" l="1"/>
  <c r="BG14" i="6"/>
  <c r="BG15" i="6"/>
  <c r="BG11" i="6"/>
  <c r="BG12" i="6"/>
  <c r="BG13" i="6"/>
  <c r="AL11" i="6" l="1"/>
  <c r="AL1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3" authorId="0" shapeId="0" xr:uid="{00000000-0006-0000-0100-000001000000}">
      <text>
        <r>
          <rPr>
            <b/>
            <sz val="9"/>
            <color indexed="81"/>
            <rFont val="ＭＳ Ｐゴシック"/>
            <family val="3"/>
            <charset val="128"/>
          </rPr>
          <t>年度を入力してください。(2023年度用）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日野　伶哉</author>
  </authors>
  <commentList>
    <comment ref="C3" authorId="0" shapeId="0" xr:uid="{00000000-0006-0000-0200-000001000000}">
      <text>
        <r>
          <rPr>
            <b/>
            <sz val="9"/>
            <color indexed="81"/>
            <rFont val="ＭＳ Ｐゴシック"/>
            <family val="3"/>
            <charset val="128"/>
          </rPr>
          <t>年度を入力してください。(2023年度用）</t>
        </r>
      </text>
    </comment>
    <comment ref="G3" authorId="1" shapeId="0" xr:uid="{00000000-0006-0000-0200-000002000000}">
      <text>
        <r>
          <rPr>
            <b/>
            <sz val="9"/>
            <color indexed="81"/>
            <rFont val="MS P ゴシック"/>
            <family val="3"/>
            <charset val="128"/>
          </rPr>
          <t>提出月を選択してください。</t>
        </r>
      </text>
    </comment>
    <comment ref="L4" authorId="0" shapeId="0" xr:uid="{00000000-0006-0000-0200-000003000000}">
      <text>
        <r>
          <rPr>
            <b/>
            <sz val="9"/>
            <color indexed="81"/>
            <rFont val="MS P ゴシック"/>
            <family val="3"/>
            <charset val="128"/>
          </rPr>
          <t xml:space="preserve">初任研用のシートは,「Ⅰ（一般）」・「Ⅰ（教科）」・「Ⅲ」の３つのシートの分かれています。
各シートに入力したものが「合計」シートに集計されます。
</t>
        </r>
      </text>
    </comment>
    <comment ref="D8" authorId="0" shapeId="0" xr:uid="{00000000-0006-0000-0200-000004000000}">
      <text>
        <r>
          <rPr>
            <b/>
            <sz val="11"/>
            <color indexed="81"/>
            <rFont val="MS P ゴシック"/>
            <family val="3"/>
            <charset val="128"/>
          </rPr>
          <t>1日の休暇を取得した場合に，「○」の表示をする
（Ⅰ・Ⅲに入力すると，合計にも反映されます）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8" authorId="0" shapeId="0" xr:uid="{00000000-0006-0000-0400-000001000000}">
      <text>
        <r>
          <rPr>
            <b/>
            <sz val="11"/>
            <color indexed="81"/>
            <rFont val="MS P ゴシック"/>
            <family val="3"/>
            <charset val="128"/>
          </rPr>
          <t>１時間未満の端数は，小数点で入力
例）７時間１５分勤務　→　「7.25」と入力
　　５時間４５分勤務　→　「5.75」と入力</t>
        </r>
      </text>
    </comment>
    <comment ref="D8" authorId="0" shapeId="0" xr:uid="{00000000-0006-0000-0400-000002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G8" authorId="0" shapeId="0" xr:uid="{00000000-0006-0000-0400-000003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J8" authorId="0" shapeId="0" xr:uid="{00000000-0006-0000-0400-000004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M8" authorId="0" shapeId="0" xr:uid="{00000000-0006-0000-0400-000005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P8" authorId="0" shapeId="0" xr:uid="{00000000-0006-0000-0400-000006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S8" authorId="0" shapeId="0" xr:uid="{00000000-0006-0000-0400-000007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V8" authorId="0" shapeId="0" xr:uid="{00000000-0006-0000-0400-000008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Y8" authorId="0" shapeId="0" xr:uid="{00000000-0006-0000-0400-000009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AB8" authorId="0" shapeId="0" xr:uid="{00000000-0006-0000-0400-00000A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AE8" authorId="0" shapeId="0" xr:uid="{00000000-0006-0000-0400-00000B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AH8" authorId="0" shapeId="0" xr:uid="{00000000-0006-0000-0400-00000C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AK8" authorId="0" shapeId="0" xr:uid="{00000000-0006-0000-0400-00000D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8" authorId="0" shapeId="0" xr:uid="{00000000-0006-0000-0500-000001000000}">
      <text>
        <r>
          <rPr>
            <b/>
            <sz val="11"/>
            <color indexed="81"/>
            <rFont val="MS P ゴシック"/>
            <family val="3"/>
            <charset val="128"/>
          </rPr>
          <t>１時間未満の端数は，小数点で入力
例）７時間１５分勤務　→　「7.25」と入力
　　５時間４５分勤務　→　「5.75」と入力</t>
        </r>
      </text>
    </comment>
    <comment ref="D8" authorId="0" shapeId="0" xr:uid="{00000000-0006-0000-0500-000002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G8" authorId="0" shapeId="0" xr:uid="{00000000-0006-0000-0500-000003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J8" authorId="0" shapeId="0" xr:uid="{00000000-0006-0000-0500-000004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M8" authorId="0" shapeId="0" xr:uid="{00000000-0006-0000-0500-000005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P8" authorId="0" shapeId="0" xr:uid="{00000000-0006-0000-0500-000006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S8" authorId="0" shapeId="0" xr:uid="{00000000-0006-0000-0500-000007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V8" authorId="0" shapeId="0" xr:uid="{00000000-0006-0000-0500-000008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Y8" authorId="0" shapeId="0" xr:uid="{00000000-0006-0000-0500-000009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AB8" authorId="0" shapeId="0" xr:uid="{00000000-0006-0000-0500-00000A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AE8" authorId="0" shapeId="0" xr:uid="{00000000-0006-0000-0500-00000B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AH8" authorId="0" shapeId="0" xr:uid="{00000000-0006-0000-0500-00000C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AK8" authorId="0" shapeId="0" xr:uid="{00000000-0006-0000-0500-00000D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8" authorId="0" shapeId="0" xr:uid="{00000000-0006-0000-0600-000001000000}">
      <text>
        <r>
          <rPr>
            <b/>
            <sz val="11"/>
            <color indexed="81"/>
            <rFont val="MS P ゴシック"/>
            <family val="3"/>
            <charset val="128"/>
          </rPr>
          <t>１時間未満の端数は，小数点で入力
例）７時間１５分勤務　→　「7.25」と入力
　　５時間４５分勤務　→　「5.75」と入力</t>
        </r>
      </text>
    </comment>
    <comment ref="D8" authorId="0" shapeId="0" xr:uid="{00000000-0006-0000-0600-000002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G8" authorId="0" shapeId="0" xr:uid="{00000000-0006-0000-0600-000003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J8" authorId="0" shapeId="0" xr:uid="{00000000-0006-0000-0600-000004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M8" authorId="0" shapeId="0" xr:uid="{00000000-0006-0000-0600-000005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P8" authorId="0" shapeId="0" xr:uid="{00000000-0006-0000-0600-000006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S8" authorId="0" shapeId="0" xr:uid="{00000000-0006-0000-0600-000007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V8" authorId="0" shapeId="0" xr:uid="{00000000-0006-0000-0600-000008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Y8" authorId="0" shapeId="0" xr:uid="{00000000-0006-0000-0600-000009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AB8" authorId="0" shapeId="0" xr:uid="{00000000-0006-0000-0600-00000A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AE8" authorId="0" shapeId="0" xr:uid="{00000000-0006-0000-0600-00000B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AH8" authorId="0" shapeId="0" xr:uid="{00000000-0006-0000-0600-00000C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 ref="AK8" authorId="0" shapeId="0" xr:uid="{00000000-0006-0000-0600-00000D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宮城県</author>
    <author>日野　伶哉</author>
  </authors>
  <commentList>
    <comment ref="D8" authorId="0" shapeId="0" xr:uid="{00000000-0006-0000-0B00-000001000000}">
      <text>
        <r>
          <rPr>
            <b/>
            <sz val="9"/>
            <color indexed="81"/>
            <rFont val="MS P ゴシック"/>
            <family val="3"/>
            <charset val="128"/>
          </rPr>
          <t>西暦で入力してください。</t>
        </r>
      </text>
    </comment>
    <comment ref="F8" authorId="0" shapeId="0" xr:uid="{00000000-0006-0000-0B00-000002000000}">
      <text>
        <r>
          <rPr>
            <b/>
            <sz val="9"/>
            <color indexed="81"/>
            <rFont val="MS P ゴシック"/>
            <family val="3"/>
            <charset val="128"/>
          </rPr>
          <t>左の（西暦）年と併せて月を入力すると曜日等が表示されます。</t>
        </r>
      </text>
    </comment>
    <comment ref="B11" authorId="1" shapeId="0" xr:uid="{00000000-0006-0000-0B00-000003000000}">
      <text>
        <r>
          <rPr>
            <sz val="14"/>
            <color indexed="81"/>
            <rFont val="ＭＳ Ｐゴシック"/>
            <family val="3"/>
            <charset val="128"/>
          </rPr>
          <t>年間勤務計画書に入力した時間数が表示されます</t>
        </r>
      </text>
    </comment>
    <comment ref="C16" authorId="1" shapeId="0" xr:uid="{00000000-0006-0000-0B00-000004000000}">
      <text>
        <r>
          <rPr>
            <sz val="14"/>
            <color indexed="81"/>
            <rFont val="MS P ゴシック"/>
            <family val="3"/>
            <charset val="128"/>
          </rPr>
          <t>参考に下記のとおり設定しておりますが，学校の実情等に合わせて適宜変更・削除等してご使用ください。</t>
        </r>
      </text>
    </comment>
  </commentList>
</comments>
</file>

<file path=xl/sharedStrings.xml><?xml version="1.0" encoding="utf-8"?>
<sst xmlns="http://schemas.openxmlformats.org/spreadsheetml/2006/main" count="778" uniqueCount="228">
  <si>
    <t>日</t>
  </si>
  <si>
    <t>曜</t>
  </si>
  <si>
    <t>日</t>
    <rPh sb="0" eb="1">
      <t>ヒ</t>
    </rPh>
    <phoneticPr fontId="6"/>
  </si>
  <si>
    <t>学校名</t>
    <rPh sb="0" eb="3">
      <t>ガッコウメイ</t>
    </rPh>
    <phoneticPr fontId="6"/>
  </si>
  <si>
    <t>非常勤講師氏名</t>
    <rPh sb="0" eb="3">
      <t>ヒジョウキン</t>
    </rPh>
    <rPh sb="3" eb="5">
      <t>コウシ</t>
    </rPh>
    <rPh sb="5" eb="7">
      <t>シメイ</t>
    </rPh>
    <phoneticPr fontId="6"/>
  </si>
  <si>
    <t>事業名</t>
    <rPh sb="0" eb="2">
      <t>ジギョウ</t>
    </rPh>
    <rPh sb="2" eb="3">
      <t>メイ</t>
    </rPh>
    <phoneticPr fontId="6"/>
  </si>
  <si>
    <t>時間</t>
    <rPh sb="0" eb="2">
      <t>ジカン</t>
    </rPh>
    <phoneticPr fontId="6"/>
  </si>
  <si>
    <t>日</t>
    <rPh sb="0" eb="1">
      <t>ニチ</t>
    </rPh>
    <phoneticPr fontId="6"/>
  </si>
  <si>
    <t>勤務時間</t>
    <rPh sb="0" eb="2">
      <t>キンム</t>
    </rPh>
    <rPh sb="2" eb="4">
      <t>ジカン</t>
    </rPh>
    <phoneticPr fontId="6"/>
  </si>
  <si>
    <t>合計勤務時間</t>
    <rPh sb="0" eb="2">
      <t>ゴウケイ</t>
    </rPh>
    <rPh sb="2" eb="4">
      <t>キンム</t>
    </rPh>
    <rPh sb="4" eb="6">
      <t>ジカン</t>
    </rPh>
    <phoneticPr fontId="6"/>
  </si>
  <si>
    <t>運動会や学習発表会・文化祭等の行事への勤務は命じることが出来ないので注意願います。</t>
    <rPh sb="0" eb="3">
      <t>ウンドウカイ</t>
    </rPh>
    <rPh sb="4" eb="6">
      <t>ガクシュウ</t>
    </rPh>
    <rPh sb="6" eb="9">
      <t>ハッピョウカイ</t>
    </rPh>
    <rPh sb="10" eb="13">
      <t>ブンカサイ</t>
    </rPh>
    <rPh sb="13" eb="14">
      <t>トウ</t>
    </rPh>
    <rPh sb="15" eb="17">
      <t>ギョウジ</t>
    </rPh>
    <rPh sb="19" eb="21">
      <t>キンム</t>
    </rPh>
    <rPh sb="22" eb="23">
      <t>メイ</t>
    </rPh>
    <rPh sb="28" eb="30">
      <t>デキ</t>
    </rPh>
    <rPh sb="34" eb="36">
      <t>チュウイ</t>
    </rPh>
    <rPh sb="36" eb="37">
      <t>ネガ</t>
    </rPh>
    <phoneticPr fontId="6"/>
  </si>
  <si>
    <t>入力箇所</t>
    <rPh sb="0" eb="2">
      <t>ニュウリョク</t>
    </rPh>
    <rPh sb="2" eb="4">
      <t>カショ</t>
    </rPh>
    <phoneticPr fontId="6"/>
  </si>
  <si>
    <t>年度当初入力</t>
    <rPh sb="0" eb="2">
      <t>ネンド</t>
    </rPh>
    <rPh sb="2" eb="4">
      <t>トウショ</t>
    </rPh>
    <rPh sb="4" eb="6">
      <t>ニュウリョク</t>
    </rPh>
    <phoneticPr fontId="6"/>
  </si>
  <si>
    <t>年間勤務日数</t>
    <rPh sb="0" eb="2">
      <t>ネンカン</t>
    </rPh>
    <rPh sb="2" eb="4">
      <t>キンム</t>
    </rPh>
    <rPh sb="4" eb="6">
      <t>ニッスウ</t>
    </rPh>
    <phoneticPr fontId="9"/>
  </si>
  <si>
    <t>様式第７号（第１１関係）</t>
  </si>
  <si>
    <t>必須入力</t>
    <rPh sb="0" eb="2">
      <t>ヒッス</t>
    </rPh>
    <rPh sb="2" eb="4">
      <t>ニュウリョク</t>
    </rPh>
    <phoneticPr fontId="9"/>
  </si>
  <si>
    <t>年次有給休暇簿</t>
  </si>
  <si>
    <t>（</t>
    <phoneticPr fontId="9"/>
  </si>
  <si>
    <t>平成</t>
    <rPh sb="0" eb="2">
      <t>ヘイセイ</t>
    </rPh>
    <phoneticPr fontId="9"/>
  </si>
  <si>
    <t>年度</t>
    <rPh sb="0" eb="2">
      <t>ネンド</t>
    </rPh>
    <phoneticPr fontId="9"/>
  </si>
  <si>
    <t>）</t>
    <phoneticPr fontId="9"/>
  </si>
  <si>
    <t>学校名</t>
    <rPh sb="0" eb="3">
      <t>ガッコウメイ</t>
    </rPh>
    <phoneticPr fontId="9"/>
  </si>
  <si>
    <t>△△△中学校</t>
    <rPh sb="3" eb="6">
      <t>チュウガッコウ</t>
    </rPh>
    <phoneticPr fontId="9"/>
  </si>
  <si>
    <t>前年度勤務している場合入力</t>
    <rPh sb="0" eb="3">
      <t>ゼンネンド</t>
    </rPh>
    <rPh sb="3" eb="5">
      <t>キンム</t>
    </rPh>
    <rPh sb="9" eb="11">
      <t>バアイ</t>
    </rPh>
    <rPh sb="11" eb="13">
      <t>ニュウリョク</t>
    </rPh>
    <phoneticPr fontId="9"/>
  </si>
  <si>
    <t>勤務年数</t>
    <rPh sb="0" eb="2">
      <t>キンム</t>
    </rPh>
    <rPh sb="2" eb="4">
      <t>ネンスウ</t>
    </rPh>
    <phoneticPr fontId="9"/>
  </si>
  <si>
    <t>勤　務　実　績</t>
    <rPh sb="0" eb="1">
      <t>ツトム</t>
    </rPh>
    <rPh sb="2" eb="3">
      <t>ツトム</t>
    </rPh>
    <rPh sb="4" eb="5">
      <t>ジツ</t>
    </rPh>
    <rPh sb="6" eb="7">
      <t>イサオ</t>
    </rPh>
    <phoneticPr fontId="9"/>
  </si>
  <si>
    <t>年次有給休暇</t>
    <rPh sb="0" eb="2">
      <t>ネンジ</t>
    </rPh>
    <rPh sb="2" eb="4">
      <t>ユウキュウ</t>
    </rPh>
    <rPh sb="4" eb="6">
      <t>キュウカ</t>
    </rPh>
    <phoneticPr fontId="9"/>
  </si>
  <si>
    <t>（a）   前年度付与日数
   　（繰り越し分を除く。）
   　のうち未使用日数</t>
    <phoneticPr fontId="9"/>
  </si>
  <si>
    <t>氏　　名</t>
    <rPh sb="0" eb="1">
      <t>シ</t>
    </rPh>
    <rPh sb="3" eb="4">
      <t>メイ</t>
    </rPh>
    <phoneticPr fontId="9"/>
  </si>
  <si>
    <t>入力不要（自動算定）</t>
    <rPh sb="0" eb="2">
      <t>ニュウリョク</t>
    </rPh>
    <rPh sb="2" eb="4">
      <t>フヨウ</t>
    </rPh>
    <phoneticPr fontId="9"/>
  </si>
  <si>
    <t>年</t>
    <rPh sb="0" eb="1">
      <t>ネン</t>
    </rPh>
    <phoneticPr fontId="9"/>
  </si>
  <si>
    <t>前年勤務学校名</t>
    <rPh sb="0" eb="2">
      <t>ゼンネン</t>
    </rPh>
    <rPh sb="2" eb="4">
      <t>キンム</t>
    </rPh>
    <rPh sb="4" eb="7">
      <t>ガッコウメイ</t>
    </rPh>
    <phoneticPr fontId="9"/>
  </si>
  <si>
    <t>要勤務日数</t>
    <rPh sb="0" eb="1">
      <t>ヨウ</t>
    </rPh>
    <rPh sb="1" eb="3">
      <t>キンム</t>
    </rPh>
    <rPh sb="3" eb="5">
      <t>ニッスウ</t>
    </rPh>
    <phoneticPr fontId="9"/>
  </si>
  <si>
    <t>同左８割</t>
    <rPh sb="0" eb="1">
      <t>ドウ</t>
    </rPh>
    <rPh sb="1" eb="2">
      <t>サ</t>
    </rPh>
    <rPh sb="3" eb="4">
      <t>ワリ</t>
    </rPh>
    <phoneticPr fontId="9"/>
  </si>
  <si>
    <t>実勤務日数</t>
    <rPh sb="0" eb="1">
      <t>ジツ</t>
    </rPh>
    <rPh sb="1" eb="3">
      <t>キンム</t>
    </rPh>
    <rPh sb="3" eb="5">
      <t>ニッスウ</t>
    </rPh>
    <phoneticPr fontId="9"/>
  </si>
  <si>
    <t>（前学校名　　　　　　　　　　</t>
    <rPh sb="1" eb="2">
      <t>マエ</t>
    </rPh>
    <rPh sb="2" eb="4">
      <t>ガッコウ</t>
    </rPh>
    <rPh sb="4" eb="5">
      <t>メイ</t>
    </rPh>
    <phoneticPr fontId="9"/>
  </si>
  <si>
    <t>任用期間</t>
    <rPh sb="0" eb="2">
      <t>ニンヨウ</t>
    </rPh>
    <rPh sb="2" eb="4">
      <t>キカン</t>
    </rPh>
    <phoneticPr fontId="9"/>
  </si>
  <si>
    <t>～</t>
    <phoneticPr fontId="9"/>
  </si>
  <si>
    <t>まで</t>
    <phoneticPr fontId="9"/>
  </si>
  <si>
    <t>○○高等学校</t>
    <rPh sb="2" eb="4">
      <t>コウトウ</t>
    </rPh>
    <rPh sb="4" eb="6">
      <t>ガッコウ</t>
    </rPh>
    <phoneticPr fontId="9"/>
  </si>
  <si>
    <t>(b)   本年度の付与日数</t>
    <rPh sb="6" eb="9">
      <t>ホンネンド</t>
    </rPh>
    <rPh sb="10" eb="12">
      <t>フヨ</t>
    </rPh>
    <rPh sb="12" eb="14">
      <t>ニッスウ</t>
    </rPh>
    <phoneticPr fontId="9"/>
  </si>
  <si>
    <t>週勤務時間Ａ</t>
    <rPh sb="0" eb="1">
      <t>シュウ</t>
    </rPh>
    <rPh sb="1" eb="3">
      <t>キンム</t>
    </rPh>
    <rPh sb="3" eb="5">
      <t>ジカン</t>
    </rPh>
    <phoneticPr fontId="9"/>
  </si>
  <si>
    <t>時間</t>
    <rPh sb="0" eb="2">
      <t>ジカン</t>
    </rPh>
    <phoneticPr fontId="9"/>
  </si>
  <si>
    <t>□□□中学校</t>
    <rPh sb="3" eb="6">
      <t>チュウガッコウ</t>
    </rPh>
    <phoneticPr fontId="9"/>
  </si>
  <si>
    <t>週勤務日数Ｂ</t>
    <rPh sb="0" eb="1">
      <t>シュウ</t>
    </rPh>
    <rPh sb="1" eb="3">
      <t>キンム</t>
    </rPh>
    <rPh sb="3" eb="5">
      <t>ニッスウ</t>
    </rPh>
    <phoneticPr fontId="9"/>
  </si>
  <si>
    <t>日</t>
    <rPh sb="0" eb="1">
      <t>ニチ</t>
    </rPh>
    <phoneticPr fontId="9"/>
  </si>
  <si>
    <t>(c) 　合　　計　　日　　数
　　　　（a）  +  (ｂ)</t>
    <rPh sb="5" eb="6">
      <t>ゴウ</t>
    </rPh>
    <rPh sb="8" eb="9">
      <t>ケイ</t>
    </rPh>
    <rPh sb="11" eb="12">
      <t>ニチ</t>
    </rPh>
    <rPh sb="14" eb="15">
      <t>スウ</t>
    </rPh>
    <phoneticPr fontId="9"/>
  </si>
  <si>
    <t>1日当たりの
勤務時間</t>
    <rPh sb="1" eb="2">
      <t>ニチ</t>
    </rPh>
    <rPh sb="2" eb="3">
      <t>ア</t>
    </rPh>
    <rPh sb="7" eb="9">
      <t>キンム</t>
    </rPh>
    <rPh sb="9" eb="11">
      <t>ジカン</t>
    </rPh>
    <phoneticPr fontId="9"/>
  </si>
  <si>
    <t>　Ａ÷Ｂ（1時間未満切捨て）</t>
    <rPh sb="6" eb="8">
      <t>ジカン</t>
    </rPh>
    <rPh sb="8" eb="10">
      <t>ミマン</t>
    </rPh>
    <phoneticPr fontId="9"/>
  </si>
  <si>
    <t>計</t>
    <rPh sb="0" eb="1">
      <t>ケイ</t>
    </rPh>
    <phoneticPr fontId="9"/>
  </si>
  <si>
    <t>申　出　月　日</t>
    <rPh sb="0" eb="1">
      <t>モウ</t>
    </rPh>
    <rPh sb="2" eb="3">
      <t>デ</t>
    </rPh>
    <rPh sb="4" eb="5">
      <t>ツキ</t>
    </rPh>
    <rPh sb="6" eb="7">
      <t>ニチ</t>
    </rPh>
    <phoneticPr fontId="9"/>
  </si>
  <si>
    <t>休　暇　期　間</t>
    <rPh sb="0" eb="1">
      <t>キュウ</t>
    </rPh>
    <rPh sb="2" eb="3">
      <t>ヒマ</t>
    </rPh>
    <rPh sb="4" eb="5">
      <t>キ</t>
    </rPh>
    <rPh sb="6" eb="7">
      <t>マ</t>
    </rPh>
    <phoneticPr fontId="9"/>
  </si>
  <si>
    <t>日・時間</t>
    <rPh sb="0" eb="1">
      <t>ニチ</t>
    </rPh>
    <rPh sb="2" eb="4">
      <t>ジカン</t>
    </rPh>
    <phoneticPr fontId="9"/>
  </si>
  <si>
    <t>残日・時間</t>
    <rPh sb="0" eb="1">
      <t>ザン</t>
    </rPh>
    <rPh sb="1" eb="2">
      <t>ニチ</t>
    </rPh>
    <rPh sb="3" eb="5">
      <t>ジカン</t>
    </rPh>
    <phoneticPr fontId="9"/>
  </si>
  <si>
    <t>出勤簿整理者</t>
    <rPh sb="0" eb="2">
      <t>シュッキン</t>
    </rPh>
    <rPh sb="2" eb="3">
      <t>ボ</t>
    </rPh>
    <rPh sb="3" eb="5">
      <t>セイリ</t>
    </rPh>
    <rPh sb="5" eb="6">
      <t>シャ</t>
    </rPh>
    <phoneticPr fontId="9"/>
  </si>
  <si>
    <t>校　長</t>
    <rPh sb="0" eb="1">
      <t>コウ</t>
    </rPh>
    <rPh sb="2" eb="3">
      <t>チョウ</t>
    </rPh>
    <phoneticPr fontId="9"/>
  </si>
  <si>
    <t>出　勤　簿　照　合
　時　季　変　更</t>
    <rPh sb="0" eb="1">
      <t>デ</t>
    </rPh>
    <rPh sb="2" eb="3">
      <t>ツトム</t>
    </rPh>
    <rPh sb="4" eb="5">
      <t>ボ</t>
    </rPh>
    <rPh sb="6" eb="7">
      <t>アキラ</t>
    </rPh>
    <rPh sb="8" eb="9">
      <t>ゴウ</t>
    </rPh>
    <rPh sb="11" eb="12">
      <t>ジ</t>
    </rPh>
    <rPh sb="13" eb="14">
      <t>キ</t>
    </rPh>
    <rPh sb="15" eb="16">
      <t>ヘン</t>
    </rPh>
    <rPh sb="17" eb="18">
      <t>サラ</t>
    </rPh>
    <phoneticPr fontId="9"/>
  </si>
  <si>
    <t>講　師　印</t>
    <rPh sb="0" eb="1">
      <t>コウ</t>
    </rPh>
    <rPh sb="2" eb="3">
      <t>シ</t>
    </rPh>
    <rPh sb="4" eb="5">
      <t>イン</t>
    </rPh>
    <phoneticPr fontId="9"/>
  </si>
  <si>
    <t>事務</t>
    <rPh sb="0" eb="2">
      <t>ジム</t>
    </rPh>
    <phoneticPr fontId="9"/>
  </si>
  <si>
    <t>教頭</t>
    <rPh sb="0" eb="2">
      <t>キョウトウ</t>
    </rPh>
    <phoneticPr fontId="9"/>
  </si>
  <si>
    <t>自</t>
    <rPh sb="0" eb="1">
      <t>ジ</t>
    </rPh>
    <phoneticPr fontId="9"/>
  </si>
  <si>
    <t>月</t>
    <rPh sb="0" eb="1">
      <t>ツキ</t>
    </rPh>
    <phoneticPr fontId="9"/>
  </si>
  <si>
    <t>時</t>
    <rPh sb="0" eb="1">
      <t>ジ</t>
    </rPh>
    <phoneticPr fontId="9"/>
  </si>
  <si>
    <t>至</t>
    <rPh sb="0" eb="1">
      <t>イタ</t>
    </rPh>
    <phoneticPr fontId="9"/>
  </si>
  <si>
    <t>㊞</t>
    <phoneticPr fontId="9"/>
  </si>
  <si>
    <t>1日</t>
    <rPh sb="1" eb="2">
      <t>ニチ</t>
    </rPh>
    <phoneticPr fontId="9"/>
  </si>
  <si>
    <t>9日</t>
    <rPh sb="1" eb="2">
      <t>ニチ</t>
    </rPh>
    <phoneticPr fontId="9"/>
  </si>
  <si>
    <t>勤務時間が２時間割り振られている日に１日休む場合</t>
    <rPh sb="0" eb="2">
      <t>キンム</t>
    </rPh>
    <rPh sb="2" eb="4">
      <t>ジカン</t>
    </rPh>
    <rPh sb="6" eb="8">
      <t>ジカン</t>
    </rPh>
    <rPh sb="8" eb="9">
      <t>ワ</t>
    </rPh>
    <rPh sb="10" eb="11">
      <t>フ</t>
    </rPh>
    <rPh sb="16" eb="17">
      <t>ヒ</t>
    </rPh>
    <rPh sb="19" eb="20">
      <t>ニチ</t>
    </rPh>
    <rPh sb="20" eb="21">
      <t>ヤス</t>
    </rPh>
    <rPh sb="22" eb="24">
      <t>バアイ</t>
    </rPh>
    <phoneticPr fontId="9"/>
  </si>
  <si>
    <t>８日</t>
    <rPh sb="1" eb="2">
      <t>ニチ</t>
    </rPh>
    <phoneticPr fontId="9"/>
  </si>
  <si>
    <t>勤務時間が７時間割り振られている日に２日休む場合</t>
    <rPh sb="0" eb="2">
      <t>キンム</t>
    </rPh>
    <rPh sb="2" eb="4">
      <t>ジカン</t>
    </rPh>
    <rPh sb="6" eb="8">
      <t>ジカン</t>
    </rPh>
    <rPh sb="8" eb="9">
      <t>ワ</t>
    </rPh>
    <rPh sb="10" eb="11">
      <t>フ</t>
    </rPh>
    <rPh sb="16" eb="17">
      <t>ヒ</t>
    </rPh>
    <rPh sb="19" eb="20">
      <t>ニチ</t>
    </rPh>
    <rPh sb="20" eb="21">
      <t>ヤス</t>
    </rPh>
    <rPh sb="22" eb="24">
      <t>バアイ</t>
    </rPh>
    <phoneticPr fontId="9"/>
  </si>
  <si>
    <t>1時間</t>
    <rPh sb="1" eb="3">
      <t>ジカン</t>
    </rPh>
    <phoneticPr fontId="9"/>
  </si>
  <si>
    <t>７日</t>
    <rPh sb="1" eb="2">
      <t>ニチ</t>
    </rPh>
    <phoneticPr fontId="9"/>
  </si>
  <si>
    <t>３時間</t>
    <rPh sb="1" eb="3">
      <t>ジカン</t>
    </rPh>
    <phoneticPr fontId="9"/>
  </si>
  <si>
    <t>勤務時間が４時間割り振られている日に１時間休む場合</t>
    <rPh sb="0" eb="2">
      <t>キンム</t>
    </rPh>
    <rPh sb="2" eb="4">
      <t>ジカン</t>
    </rPh>
    <rPh sb="6" eb="8">
      <t>ジカン</t>
    </rPh>
    <rPh sb="8" eb="9">
      <t>ワ</t>
    </rPh>
    <rPh sb="10" eb="11">
      <t>フ</t>
    </rPh>
    <rPh sb="16" eb="17">
      <t>ヒ</t>
    </rPh>
    <rPh sb="19" eb="21">
      <t>ジカン</t>
    </rPh>
    <rPh sb="21" eb="22">
      <t>ヤス</t>
    </rPh>
    <rPh sb="23" eb="25">
      <t>バアイ</t>
    </rPh>
    <phoneticPr fontId="9"/>
  </si>
  <si>
    <t>５時間</t>
    <rPh sb="1" eb="3">
      <t>ジカン</t>
    </rPh>
    <phoneticPr fontId="9"/>
  </si>
  <si>
    <t>６日</t>
    <rPh sb="1" eb="2">
      <t>ニチ</t>
    </rPh>
    <phoneticPr fontId="9"/>
  </si>
  <si>
    <t>２時間</t>
    <rPh sb="1" eb="3">
      <t>ジカン</t>
    </rPh>
    <phoneticPr fontId="9"/>
  </si>
  <si>
    <t>注（１）</t>
    <rPh sb="0" eb="1">
      <t>チュウ</t>
    </rPh>
    <phoneticPr fontId="9"/>
  </si>
  <si>
    <t>勤務年数については、非常勤講師として勤務した継続勤務年数を記入すること。</t>
    <rPh sb="0" eb="2">
      <t>キンム</t>
    </rPh>
    <rPh sb="2" eb="4">
      <t>ネンスウ</t>
    </rPh>
    <rPh sb="10" eb="13">
      <t>ヒジョウキン</t>
    </rPh>
    <rPh sb="13" eb="15">
      <t>コウシ</t>
    </rPh>
    <rPh sb="18" eb="20">
      <t>キンム</t>
    </rPh>
    <rPh sb="22" eb="24">
      <t>ケイゾク</t>
    </rPh>
    <rPh sb="24" eb="26">
      <t>キンム</t>
    </rPh>
    <rPh sb="26" eb="28">
      <t>ネンスウ</t>
    </rPh>
    <rPh sb="29" eb="31">
      <t>キニュウ</t>
    </rPh>
    <phoneticPr fontId="9"/>
  </si>
  <si>
    <r>
      <rPr>
        <sz val="11"/>
        <color theme="0"/>
        <rFont val="ＭＳ Ｐゴシック"/>
        <family val="3"/>
        <charset val="128"/>
        <scheme val="minor"/>
      </rPr>
      <t>注</t>
    </r>
    <r>
      <rPr>
        <sz val="11"/>
        <rFont val="ＭＳ Ｐゴシック"/>
        <family val="3"/>
        <charset val="128"/>
      </rPr>
      <t>（２）</t>
    </r>
    <rPh sb="0" eb="1">
      <t>チュウ</t>
    </rPh>
    <phoneticPr fontId="9"/>
  </si>
  <si>
    <t>１日あたりの勤務時間は、年次有給休暇の時間を日に換算する場合の時間数である。</t>
    <rPh sb="1" eb="2">
      <t>ニチ</t>
    </rPh>
    <rPh sb="6" eb="8">
      <t>キンム</t>
    </rPh>
    <rPh sb="8" eb="10">
      <t>ジカン</t>
    </rPh>
    <rPh sb="12" eb="14">
      <t>ネンジ</t>
    </rPh>
    <rPh sb="14" eb="16">
      <t>ユウキュウ</t>
    </rPh>
    <rPh sb="16" eb="18">
      <t>キュウカ</t>
    </rPh>
    <rPh sb="19" eb="21">
      <t>ジカン</t>
    </rPh>
    <rPh sb="22" eb="23">
      <t>ヒ</t>
    </rPh>
    <rPh sb="24" eb="26">
      <t>カンサン</t>
    </rPh>
    <rPh sb="28" eb="30">
      <t>バアイ</t>
    </rPh>
    <rPh sb="31" eb="34">
      <t>ジカンスウ</t>
    </rPh>
    <phoneticPr fontId="9"/>
  </si>
  <si>
    <t>参考様式なので，必ずご自身で付与日数を確認の上，使用願います。</t>
    <rPh sb="0" eb="2">
      <t>サンコウ</t>
    </rPh>
    <rPh sb="2" eb="4">
      <t>ヨウシキ</t>
    </rPh>
    <rPh sb="8" eb="9">
      <t>カナラ</t>
    </rPh>
    <rPh sb="11" eb="13">
      <t>ジシン</t>
    </rPh>
    <rPh sb="14" eb="16">
      <t>フヨ</t>
    </rPh>
    <rPh sb="16" eb="18">
      <t>ニッスウ</t>
    </rPh>
    <rPh sb="19" eb="21">
      <t>カクニン</t>
    </rPh>
    <rPh sb="22" eb="23">
      <t>ウエ</t>
    </rPh>
    <rPh sb="24" eb="26">
      <t>シヨウ</t>
    </rPh>
    <rPh sb="26" eb="27">
      <t>ネガ</t>
    </rPh>
    <phoneticPr fontId="9"/>
  </si>
  <si>
    <t>所定勤務日　（時間）　数</t>
    <rPh sb="0" eb="2">
      <t>ショテイ</t>
    </rPh>
    <rPh sb="2" eb="5">
      <t>キンムビ</t>
    </rPh>
    <rPh sb="7" eb="9">
      <t>ジカン</t>
    </rPh>
    <rPh sb="11" eb="12">
      <t>スウ</t>
    </rPh>
    <phoneticPr fontId="9"/>
  </si>
  <si>
    <t>年次有給休暇の付与日数（日）</t>
    <rPh sb="0" eb="2">
      <t>ネンジ</t>
    </rPh>
    <rPh sb="2" eb="4">
      <t>ユウキュウ</t>
    </rPh>
    <rPh sb="4" eb="6">
      <t>キュウカ</t>
    </rPh>
    <rPh sb="7" eb="9">
      <t>フヨ</t>
    </rPh>
    <rPh sb="9" eb="11">
      <t>ニッスウ</t>
    </rPh>
    <rPh sb="12" eb="13">
      <t>ニチ</t>
    </rPh>
    <phoneticPr fontId="9"/>
  </si>
  <si>
    <t xml:space="preserve">1週間の勤務
日（時間）数
（年間の勤務日数）
</t>
    <rPh sb="1" eb="3">
      <t>シュウカン</t>
    </rPh>
    <rPh sb="4" eb="6">
      <t>キンム</t>
    </rPh>
    <rPh sb="7" eb="8">
      <t>ビ</t>
    </rPh>
    <rPh sb="9" eb="11">
      <t>ジカン</t>
    </rPh>
    <rPh sb="12" eb="13">
      <t>スウ</t>
    </rPh>
    <rPh sb="15" eb="17">
      <t>ネンカン</t>
    </rPh>
    <rPh sb="18" eb="20">
      <t>キンム</t>
    </rPh>
    <rPh sb="20" eb="22">
      <t>ニッスウ</t>
    </rPh>
    <phoneticPr fontId="9"/>
  </si>
  <si>
    <t>任　用　さ　れ　た　月　数</t>
    <rPh sb="0" eb="1">
      <t>ニン</t>
    </rPh>
    <rPh sb="2" eb="3">
      <t>ヨウ</t>
    </rPh>
    <rPh sb="10" eb="11">
      <t>ツキ</t>
    </rPh>
    <rPh sb="12" eb="13">
      <t>スウ</t>
    </rPh>
    <phoneticPr fontId="9"/>
  </si>
  <si>
    <t>1月</t>
    <rPh sb="1" eb="2">
      <t>ガツ</t>
    </rPh>
    <phoneticPr fontId="9"/>
  </si>
  <si>
    <t>2月</t>
  </si>
  <si>
    <t>3月</t>
  </si>
  <si>
    <t>4月</t>
  </si>
  <si>
    <t>5月</t>
  </si>
  <si>
    <t>6月</t>
  </si>
  <si>
    <t>6月を超え
１２月以下</t>
    <rPh sb="1" eb="2">
      <t>ツキ</t>
    </rPh>
    <rPh sb="3" eb="4">
      <t>コ</t>
    </rPh>
    <rPh sb="8" eb="9">
      <t>ガツ</t>
    </rPh>
    <rPh sb="9" eb="11">
      <t>イカ</t>
    </rPh>
    <phoneticPr fontId="9"/>
  </si>
  <si>
    <t>（２１７日以上）</t>
  </si>
  <si>
    <t>（１６９日～２１６日）</t>
  </si>
  <si>
    <t>３日（１２１日～１６８日）</t>
    <rPh sb="1" eb="2">
      <t>ニチ</t>
    </rPh>
    <phoneticPr fontId="9"/>
  </si>
  <si>
    <t>２日（７３日～１２０日）</t>
    <rPh sb="1" eb="2">
      <t>ニチ</t>
    </rPh>
    <phoneticPr fontId="9"/>
  </si>
  <si>
    <t>１日（４８日～７２日）</t>
    <rPh sb="1" eb="2">
      <t>ニチ</t>
    </rPh>
    <phoneticPr fontId="9"/>
  </si>
  <si>
    <t>別表第２（第１１関係）</t>
    <rPh sb="0" eb="2">
      <t>ベッピョウ</t>
    </rPh>
    <rPh sb="2" eb="3">
      <t>ダイ</t>
    </rPh>
    <rPh sb="5" eb="6">
      <t>ダイ</t>
    </rPh>
    <rPh sb="8" eb="10">
      <t>カンケイ</t>
    </rPh>
    <phoneticPr fontId="9"/>
  </si>
  <si>
    <t>継続勤務年数（年）</t>
    <rPh sb="0" eb="2">
      <t>ケイゾク</t>
    </rPh>
    <rPh sb="2" eb="4">
      <t>キンム</t>
    </rPh>
    <rPh sb="4" eb="6">
      <t>ネンスウ</t>
    </rPh>
    <rPh sb="7" eb="8">
      <t>ネン</t>
    </rPh>
    <phoneticPr fontId="9"/>
  </si>
  <si>
    <t>①</t>
    <phoneticPr fontId="9"/>
  </si>
  <si>
    <t>６年以上</t>
    <rPh sb="1" eb="2">
      <t>ネン</t>
    </rPh>
    <rPh sb="2" eb="4">
      <t>イジョウ</t>
    </rPh>
    <phoneticPr fontId="9"/>
  </si>
  <si>
    <t>②</t>
    <phoneticPr fontId="9"/>
  </si>
  <si>
    <t>８年以上</t>
    <rPh sb="1" eb="2">
      <t>ネン</t>
    </rPh>
    <rPh sb="2" eb="4">
      <t>イジョウ</t>
    </rPh>
    <phoneticPr fontId="9"/>
  </si>
  <si>
    <t>付与日数（日）</t>
    <rPh sb="0" eb="2">
      <t>フヨ</t>
    </rPh>
    <rPh sb="2" eb="4">
      <t>ニッスウ</t>
    </rPh>
    <rPh sb="5" eb="6">
      <t>ニチ</t>
    </rPh>
    <phoneticPr fontId="9"/>
  </si>
  <si>
    <t>２０（６年以上）</t>
    <rPh sb="4" eb="5">
      <t>ネン</t>
    </rPh>
    <rPh sb="5" eb="7">
      <t>イジョウ</t>
    </rPh>
    <phoneticPr fontId="9"/>
  </si>
  <si>
    <t>１に該当する者以外の講師</t>
    <rPh sb="2" eb="4">
      <t>ガイトウ</t>
    </rPh>
    <rPh sb="6" eb="7">
      <t>モノ</t>
    </rPh>
    <rPh sb="7" eb="9">
      <t>イガイ</t>
    </rPh>
    <rPh sb="10" eb="12">
      <t>コウシ</t>
    </rPh>
    <phoneticPr fontId="9"/>
  </si>
  <si>
    <t>所定勤務日（時間）数</t>
    <rPh sb="0" eb="2">
      <t>ショテイ</t>
    </rPh>
    <rPh sb="2" eb="5">
      <t>キンムビ</t>
    </rPh>
    <rPh sb="6" eb="8">
      <t>ジカン</t>
    </rPh>
    <rPh sb="9" eb="10">
      <t>スウ</t>
    </rPh>
    <phoneticPr fontId="9"/>
  </si>
  <si>
    <t>継続勤務
年数（年）</t>
    <rPh sb="0" eb="2">
      <t>ケイゾク</t>
    </rPh>
    <rPh sb="2" eb="4">
      <t>キンム</t>
    </rPh>
    <rPh sb="5" eb="7">
      <t>ネンスウ</t>
    </rPh>
    <rPh sb="8" eb="9">
      <t>ネン</t>
    </rPh>
    <phoneticPr fontId="9"/>
  </si>
  <si>
    <t>６年
以上</t>
    <rPh sb="1" eb="2">
      <t>ネン</t>
    </rPh>
    <rPh sb="3" eb="5">
      <t>イジョウ</t>
    </rPh>
    <phoneticPr fontId="9"/>
  </si>
  <si>
    <t>※</t>
    <phoneticPr fontId="9"/>
  </si>
  <si>
    <t>①は平成６年４月　１日以降に任用された講師に適用する。</t>
    <rPh sb="2" eb="4">
      <t>ヘイセイ</t>
    </rPh>
    <rPh sb="5" eb="6">
      <t>ネン</t>
    </rPh>
    <rPh sb="7" eb="8">
      <t>ガツ</t>
    </rPh>
    <rPh sb="10" eb="11">
      <t>ニチ</t>
    </rPh>
    <rPh sb="11" eb="13">
      <t>イコウ</t>
    </rPh>
    <rPh sb="14" eb="16">
      <t>ニンヨウ</t>
    </rPh>
    <rPh sb="19" eb="21">
      <t>コウシ</t>
    </rPh>
    <rPh sb="22" eb="24">
      <t>テキヨウ</t>
    </rPh>
    <phoneticPr fontId="9"/>
  </si>
  <si>
    <t>②は平成６年３月３１日以前に任用された講師に適用する。</t>
    <rPh sb="2" eb="4">
      <t>ヘイセイ</t>
    </rPh>
    <rPh sb="5" eb="6">
      <t>ネン</t>
    </rPh>
    <rPh sb="7" eb="8">
      <t>ガツ</t>
    </rPh>
    <rPh sb="10" eb="11">
      <t>ニチ</t>
    </rPh>
    <rPh sb="11" eb="13">
      <t>イゼン</t>
    </rPh>
    <rPh sb="14" eb="16">
      <t>ニンヨウ</t>
    </rPh>
    <rPh sb="19" eb="21">
      <t>コウシ</t>
    </rPh>
    <rPh sb="22" eb="24">
      <t>テキヨウ</t>
    </rPh>
    <phoneticPr fontId="9"/>
  </si>
  <si>
    <t>※</t>
    <phoneticPr fontId="6"/>
  </si>
  <si>
    <r>
      <t>注</t>
    </r>
    <r>
      <rPr>
        <sz val="11"/>
        <color theme="1"/>
        <rFont val="ＭＳ Ｐゴシック"/>
        <family val="3"/>
        <charset val="128"/>
      </rPr>
      <t>（２）</t>
    </r>
    <rPh sb="0" eb="1">
      <t>チュウ</t>
    </rPh>
    <phoneticPr fontId="9"/>
  </si>
  <si>
    <t>年休付与出来ない任用形態</t>
    <rPh sb="0" eb="2">
      <t>ネンキュウ</t>
    </rPh>
    <rPh sb="2" eb="4">
      <t>フヨ</t>
    </rPh>
    <rPh sb="4" eb="6">
      <t>デキ</t>
    </rPh>
    <rPh sb="8" eb="10">
      <t>ニンヨウ</t>
    </rPh>
    <rPh sb="10" eb="12">
      <t>ケイタイ</t>
    </rPh>
    <phoneticPr fontId="6"/>
  </si>
  <si>
    <t>年間勤務日数47日以下</t>
    <rPh sb="0" eb="2">
      <t>ネンカン</t>
    </rPh>
    <rPh sb="2" eb="4">
      <t>キンム</t>
    </rPh>
    <rPh sb="4" eb="6">
      <t>ニッスウ</t>
    </rPh>
    <rPh sb="8" eb="9">
      <t>ニチ</t>
    </rPh>
    <rPh sb="9" eb="11">
      <t>イカ</t>
    </rPh>
    <phoneticPr fontId="6"/>
  </si>
  <si>
    <t>スクールカウンセラー</t>
    <phoneticPr fontId="6"/>
  </si>
  <si>
    <t>勤務時間が６時間割り振られている日に５時間休む場合</t>
    <rPh sb="0" eb="2">
      <t>キンム</t>
    </rPh>
    <rPh sb="2" eb="4">
      <t>ジカン</t>
    </rPh>
    <rPh sb="6" eb="8">
      <t>ジカン</t>
    </rPh>
    <rPh sb="8" eb="9">
      <t>ワ</t>
    </rPh>
    <rPh sb="10" eb="11">
      <t>フ</t>
    </rPh>
    <rPh sb="16" eb="17">
      <t>ヒ</t>
    </rPh>
    <rPh sb="19" eb="21">
      <t>ジカン</t>
    </rPh>
    <rPh sb="21" eb="22">
      <t>ヤス</t>
    </rPh>
    <rPh sb="23" eb="25">
      <t>バアイ</t>
    </rPh>
    <phoneticPr fontId="9"/>
  </si>
  <si>
    <t>別表第１（第11関係）</t>
    <rPh sb="0" eb="2">
      <t>ベッピョウ</t>
    </rPh>
    <rPh sb="2" eb="3">
      <t>ダイ</t>
    </rPh>
    <rPh sb="5" eb="6">
      <t>ダイ</t>
    </rPh>
    <rPh sb="8" eb="10">
      <t>カンケイ</t>
    </rPh>
    <phoneticPr fontId="9"/>
  </si>
  <si>
    <t xml:space="preserve">５日又は２９時間以上
</t>
    <rPh sb="1" eb="2">
      <t>ニチ</t>
    </rPh>
    <rPh sb="2" eb="3">
      <t>マタ</t>
    </rPh>
    <rPh sb="6" eb="8">
      <t>ジカン</t>
    </rPh>
    <rPh sb="8" eb="10">
      <t>イジョウ</t>
    </rPh>
    <phoneticPr fontId="9"/>
  </si>
  <si>
    <t xml:space="preserve">４日かつ２９時間未満
</t>
    <rPh sb="1" eb="2">
      <t>ニチ</t>
    </rPh>
    <rPh sb="6" eb="8">
      <t>ジカン</t>
    </rPh>
    <rPh sb="8" eb="10">
      <t>ミマン</t>
    </rPh>
    <phoneticPr fontId="9"/>
  </si>
  <si>
    <t>８年
以上</t>
    <rPh sb="1" eb="2">
      <t>ネン</t>
    </rPh>
    <rPh sb="3" eb="5">
      <t>イジョウ</t>
    </rPh>
    <phoneticPr fontId="9"/>
  </si>
  <si>
    <t>1週間の勤務日（時間数）が５日又は２９時間　年間２１７日以上の講師</t>
    <rPh sb="1" eb="3">
      <t>シュウカン</t>
    </rPh>
    <rPh sb="4" eb="7">
      <t>キンムビ</t>
    </rPh>
    <rPh sb="8" eb="11">
      <t>ジカンスウ</t>
    </rPh>
    <rPh sb="14" eb="15">
      <t>ニチ</t>
    </rPh>
    <rPh sb="15" eb="16">
      <t>マタ</t>
    </rPh>
    <rPh sb="19" eb="21">
      <t>ジカン</t>
    </rPh>
    <rPh sb="22" eb="24">
      <t>ネンカン</t>
    </rPh>
    <rPh sb="27" eb="28">
      <t>ニチ</t>
    </rPh>
    <rPh sb="28" eb="30">
      <t>イジョウ</t>
    </rPh>
    <rPh sb="31" eb="33">
      <t>コウシ</t>
    </rPh>
    <phoneticPr fontId="9"/>
  </si>
  <si>
    <t>☆☆　☆☆</t>
    <phoneticPr fontId="9"/>
  </si>
  <si>
    <t>※　祝日法の改正等により祝日一覧表に変更が生じた場合は，随時データ更新したものを</t>
    <rPh sb="2" eb="5">
      <t>シュクジツホウ</t>
    </rPh>
    <rPh sb="6" eb="8">
      <t>カイセイ</t>
    </rPh>
    <rPh sb="8" eb="9">
      <t>ナド</t>
    </rPh>
    <rPh sb="12" eb="14">
      <t>シュクジツ</t>
    </rPh>
    <rPh sb="14" eb="17">
      <t>イチランヒョウ</t>
    </rPh>
    <rPh sb="18" eb="20">
      <t>ヘンコウ</t>
    </rPh>
    <rPh sb="21" eb="22">
      <t>ショウ</t>
    </rPh>
    <rPh sb="24" eb="26">
      <t>バアイ</t>
    </rPh>
    <rPh sb="28" eb="30">
      <t>ズイジ</t>
    </rPh>
    <rPh sb="33" eb="35">
      <t>コウシン</t>
    </rPh>
    <phoneticPr fontId="6"/>
  </si>
  <si>
    <t>　　HPに掲載する予定です。</t>
    <rPh sb="5" eb="7">
      <t>ケイサイ</t>
    </rPh>
    <rPh sb="9" eb="11">
      <t>ヨテイ</t>
    </rPh>
    <phoneticPr fontId="6"/>
  </si>
  <si>
    <t>初任研後補充（Ⅰ・一般）</t>
    <rPh sb="0" eb="2">
      <t>ショニン</t>
    </rPh>
    <rPh sb="2" eb="3">
      <t>ケン</t>
    </rPh>
    <rPh sb="3" eb="4">
      <t>アト</t>
    </rPh>
    <rPh sb="4" eb="6">
      <t>ホジュウ</t>
    </rPh>
    <rPh sb="9" eb="11">
      <t>イッパン</t>
    </rPh>
    <phoneticPr fontId="6"/>
  </si>
  <si>
    <t>初任研後補充（Ⅰ・教科）</t>
    <rPh sb="0" eb="2">
      <t>ショニン</t>
    </rPh>
    <rPh sb="2" eb="3">
      <t>ケン</t>
    </rPh>
    <rPh sb="3" eb="4">
      <t>アト</t>
    </rPh>
    <rPh sb="4" eb="6">
      <t>ホジュウ</t>
    </rPh>
    <rPh sb="9" eb="11">
      <t>キョウカ</t>
    </rPh>
    <phoneticPr fontId="6"/>
  </si>
  <si>
    <t>初任研後補充（Ⅲ）</t>
    <rPh sb="0" eb="2">
      <t>ショニン</t>
    </rPh>
    <rPh sb="2" eb="3">
      <t>ケン</t>
    </rPh>
    <rPh sb="3" eb="4">
      <t>アト</t>
    </rPh>
    <rPh sb="4" eb="6">
      <t>ホジュウ</t>
    </rPh>
    <phoneticPr fontId="6"/>
  </si>
  <si>
    <t>初任研後補充</t>
    <rPh sb="0" eb="2">
      <t>ショニン</t>
    </rPh>
    <rPh sb="2" eb="3">
      <t>ケン</t>
    </rPh>
    <rPh sb="3" eb="4">
      <t>アト</t>
    </rPh>
    <rPh sb="4" eb="6">
      <t>ホジュウ</t>
    </rPh>
    <phoneticPr fontId="6"/>
  </si>
  <si>
    <t>１，</t>
    <phoneticPr fontId="6"/>
  </si>
  <si>
    <t>「年間勤務計画表（合計）」シートに年度・講師名・学校名を入力します。</t>
    <rPh sb="1" eb="3">
      <t>ネンカン</t>
    </rPh>
    <rPh sb="3" eb="5">
      <t>キンム</t>
    </rPh>
    <rPh sb="5" eb="8">
      <t>ケイカクヒョウ</t>
    </rPh>
    <rPh sb="9" eb="11">
      <t>ゴウケイ</t>
    </rPh>
    <rPh sb="17" eb="19">
      <t>ネンド</t>
    </rPh>
    <rPh sb="20" eb="23">
      <t>コウシメイ</t>
    </rPh>
    <rPh sb="24" eb="27">
      <t>ガッコウメイ</t>
    </rPh>
    <rPh sb="28" eb="30">
      <t>ニュウリョク</t>
    </rPh>
    <phoneticPr fontId="6"/>
  </si>
  <si>
    <t>２，</t>
    <phoneticPr fontId="6"/>
  </si>
  <si>
    <t>「年間勤務計画表（Ⅰ 一般）」・「年間勤務計画表（Ⅰ 教科）」・「年間勤務計画表（Ⅲ）」のそれぞれに</t>
    <rPh sb="1" eb="3">
      <t>ネンカン</t>
    </rPh>
    <rPh sb="3" eb="5">
      <t>キンム</t>
    </rPh>
    <rPh sb="5" eb="8">
      <t>ケイカクヒョウ</t>
    </rPh>
    <rPh sb="11" eb="13">
      <t>イッパン</t>
    </rPh>
    <rPh sb="17" eb="19">
      <t>ネンカン</t>
    </rPh>
    <rPh sb="19" eb="21">
      <t>キンム</t>
    </rPh>
    <rPh sb="21" eb="24">
      <t>ケイカクヒョウ</t>
    </rPh>
    <rPh sb="27" eb="29">
      <t>キョウカ</t>
    </rPh>
    <rPh sb="33" eb="35">
      <t>ネンカン</t>
    </rPh>
    <rPh sb="35" eb="37">
      <t>キンム</t>
    </rPh>
    <rPh sb="37" eb="40">
      <t>ケイカクヒョウ</t>
    </rPh>
    <phoneticPr fontId="6"/>
  </si>
  <si>
    <t>時間数を入力します。</t>
    <rPh sb="0" eb="3">
      <t>ジカンスウ</t>
    </rPh>
    <rPh sb="4" eb="6">
      <t>ニュウリョク</t>
    </rPh>
    <phoneticPr fontId="6"/>
  </si>
  <si>
    <t>※　該当するシートのみ入力願います。</t>
    <rPh sb="2" eb="4">
      <t>ガイトウ</t>
    </rPh>
    <rPh sb="11" eb="13">
      <t>ニュウリョク</t>
    </rPh>
    <rPh sb="13" eb="14">
      <t>ネガ</t>
    </rPh>
    <phoneticPr fontId="6"/>
  </si>
  <si>
    <t>３，</t>
    <phoneticPr fontId="6"/>
  </si>
  <si>
    <t>　　　非常勤講師Ⅰ：主として各校方式の指導教員の職務又は指導教員等の後補充</t>
    <rPh sb="3" eb="6">
      <t>ヒジョウキン</t>
    </rPh>
    <rPh sb="6" eb="8">
      <t>コウシ</t>
    </rPh>
    <rPh sb="10" eb="11">
      <t>シュ</t>
    </rPh>
    <rPh sb="14" eb="16">
      <t>カクコウ</t>
    </rPh>
    <rPh sb="16" eb="18">
      <t>ホウシキ</t>
    </rPh>
    <rPh sb="19" eb="21">
      <t>シドウ</t>
    </rPh>
    <rPh sb="21" eb="23">
      <t>キョウイン</t>
    </rPh>
    <rPh sb="24" eb="26">
      <t>ショクム</t>
    </rPh>
    <rPh sb="26" eb="27">
      <t>マタ</t>
    </rPh>
    <rPh sb="28" eb="30">
      <t>シドウ</t>
    </rPh>
    <rPh sb="30" eb="33">
      <t>キョウイントウ</t>
    </rPh>
    <rPh sb="34" eb="35">
      <t>アト</t>
    </rPh>
    <rPh sb="35" eb="37">
      <t>ホジュウ</t>
    </rPh>
    <phoneticPr fontId="6"/>
  </si>
  <si>
    <t>　　　非常勤講師Ⅲ：主として機関研修及び勤務校研修の初任者等の後補充</t>
    <rPh sb="3" eb="6">
      <t>ヒジョウキン</t>
    </rPh>
    <rPh sb="6" eb="8">
      <t>コウシ</t>
    </rPh>
    <rPh sb="10" eb="11">
      <t>シュ</t>
    </rPh>
    <rPh sb="14" eb="16">
      <t>キカン</t>
    </rPh>
    <rPh sb="16" eb="18">
      <t>ケンシュウ</t>
    </rPh>
    <rPh sb="18" eb="19">
      <t>オヨ</t>
    </rPh>
    <rPh sb="20" eb="22">
      <t>キンム</t>
    </rPh>
    <rPh sb="22" eb="23">
      <t>コウ</t>
    </rPh>
    <rPh sb="23" eb="25">
      <t>ケンシュウ</t>
    </rPh>
    <rPh sb="26" eb="30">
      <t>ショニンシャナド</t>
    </rPh>
    <rPh sb="31" eb="32">
      <t>アト</t>
    </rPh>
    <rPh sb="32" eb="34">
      <t>ホジュウ</t>
    </rPh>
    <phoneticPr fontId="6"/>
  </si>
  <si>
    <t>決　裁</t>
    <rPh sb="0" eb="1">
      <t>ケッ</t>
    </rPh>
    <rPh sb="2" eb="3">
      <t>サイ</t>
    </rPh>
    <phoneticPr fontId="6"/>
  </si>
  <si>
    <t>校 長</t>
    <rPh sb="0" eb="1">
      <t>コウ</t>
    </rPh>
    <rPh sb="2" eb="3">
      <t>チョウ</t>
    </rPh>
    <phoneticPr fontId="6"/>
  </si>
  <si>
    <t>教 頭</t>
    <rPh sb="0" eb="1">
      <t>キョウ</t>
    </rPh>
    <rPh sb="2" eb="3">
      <t>アタマ</t>
    </rPh>
    <phoneticPr fontId="6"/>
  </si>
  <si>
    <t>計画担当</t>
    <rPh sb="0" eb="2">
      <t>ケイカク</t>
    </rPh>
    <rPh sb="2" eb="4">
      <t>タントウ</t>
    </rPh>
    <phoneticPr fontId="6"/>
  </si>
  <si>
    <t>事務担当</t>
    <rPh sb="0" eb="2">
      <t>ジム</t>
    </rPh>
    <rPh sb="2" eb="4">
      <t>タントウ</t>
    </rPh>
    <phoneticPr fontId="6"/>
  </si>
  <si>
    <t>（初任研Ⅰ 一般指導）</t>
    <phoneticPr fontId="6"/>
  </si>
  <si>
    <t>（初任研Ⅰ 教科指導）</t>
    <phoneticPr fontId="6"/>
  </si>
  <si>
    <t>（初任研Ⅲ）</t>
    <phoneticPr fontId="6"/>
  </si>
  <si>
    <t>（合計）</t>
    <phoneticPr fontId="6"/>
  </si>
  <si>
    <r>
      <t>各シートに入力したものが「年間勤務計画表（合計）」シートに</t>
    </r>
    <r>
      <rPr>
        <b/>
        <u val="double"/>
        <sz val="16"/>
        <color rgb="FFFF0000"/>
        <rFont val="ＭＳ Ｐゴシック"/>
        <family val="3"/>
        <charset val="128"/>
      </rPr>
      <t>自動集計されます。</t>
    </r>
    <rPh sb="0" eb="1">
      <t>カク</t>
    </rPh>
    <rPh sb="5" eb="7">
      <t>ニュウリョク</t>
    </rPh>
    <rPh sb="29" eb="31">
      <t>ジドウ</t>
    </rPh>
    <rPh sb="31" eb="33">
      <t>シュウケイ</t>
    </rPh>
    <phoneticPr fontId="6"/>
  </si>
  <si>
    <t>元日</t>
  </si>
  <si>
    <t>振替休日</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</si>
  <si>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</si>
  <si>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</si>
  <si>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</si>
  <si>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</si>
  <si>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</si>
  <si>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</si>
  <si>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</si>
  <si>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</si>
  <si>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</si>
  <si>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</si>
  <si>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</si>
  <si>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</si>
  <si>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</si>
  <si>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</si>
  <si>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</si>
  <si>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年間勤務計画兼実績報告書</t>
    <rPh sb="0" eb="2">
      <t>ネンカン</t>
    </rPh>
    <rPh sb="2" eb="4">
      <t>キンム</t>
    </rPh>
    <rPh sb="4" eb="6">
      <t>ケイカク</t>
    </rPh>
    <rPh sb="6" eb="7">
      <t>ケン</t>
    </rPh>
    <rPh sb="7" eb="9">
      <t>ジッセキ</t>
    </rPh>
    <rPh sb="9" eb="12">
      <t>ホウコクショ</t>
    </rPh>
    <phoneticPr fontId="6"/>
  </si>
  <si>
    <t>当初</t>
    <rPh sb="0" eb="2">
      <t>トウショ</t>
    </rPh>
    <phoneticPr fontId="6"/>
  </si>
  <si>
    <t>日付</t>
    <rPh sb="0" eb="2">
      <t>ヒヅケ</t>
    </rPh>
    <phoneticPr fontId="2"/>
  </si>
  <si>
    <t>祝日名</t>
    <rPh sb="0" eb="2">
      <t>シュクジツ</t>
    </rPh>
    <rPh sb="2" eb="3">
      <t>メイ</t>
    </rPh>
    <phoneticPr fontId="2"/>
  </si>
  <si>
    <t>←リストに該当するものが無いときは</t>
    <rPh sb="5" eb="7">
      <t>ガイトウ</t>
    </rPh>
    <rPh sb="12" eb="13">
      <t>ナ</t>
    </rPh>
    <phoneticPr fontId="6"/>
  </si>
  <si>
    <t>　適宜入力してください。</t>
    <rPh sb="1" eb="3">
      <t>テキギ</t>
    </rPh>
    <rPh sb="3" eb="5">
      <t>ニュウリョク</t>
    </rPh>
    <phoneticPr fontId="6"/>
  </si>
  <si>
    <t>氏名</t>
    <rPh sb="0" eb="2">
      <t>シメイ</t>
    </rPh>
    <phoneticPr fontId="6"/>
  </si>
  <si>
    <t>時間数</t>
    <rPh sb="0" eb="3">
      <t>ジカンスウ</t>
    </rPh>
    <phoneticPr fontId="6"/>
  </si>
  <si>
    <t>休暇</t>
    <rPh sb="0" eb="2">
      <t>キュウカ</t>
    </rPh>
    <phoneticPr fontId="6"/>
  </si>
  <si>
    <t>出勤日数</t>
    <rPh sb="0" eb="4">
      <t>シュッキンニッスウ</t>
    </rPh>
    <phoneticPr fontId="6"/>
  </si>
  <si>
    <t>合計出勤日数</t>
    <rPh sb="0" eb="2">
      <t>ゴウケイ</t>
    </rPh>
    <rPh sb="2" eb="4">
      <t>シュッキン</t>
    </rPh>
    <rPh sb="4" eb="6">
      <t>ニッスウ</t>
    </rPh>
    <phoneticPr fontId="6"/>
  </si>
  <si>
    <t>有給休暇等を取得し，１日出勤しなかった場合には，休暇の欄に「○」を記載願います。</t>
    <rPh sb="0" eb="4">
      <t>ユウキュウキュウカ</t>
    </rPh>
    <rPh sb="4" eb="5">
      <t>トウ</t>
    </rPh>
    <rPh sb="6" eb="8">
      <t>シュトク</t>
    </rPh>
    <rPh sb="11" eb="12">
      <t>ニチ</t>
    </rPh>
    <rPh sb="12" eb="14">
      <t>シュッキン</t>
    </rPh>
    <rPh sb="19" eb="21">
      <t>バアイ</t>
    </rPh>
    <rPh sb="24" eb="26">
      <t>キュウカ</t>
    </rPh>
    <rPh sb="27" eb="28">
      <t>ラン</t>
    </rPh>
    <rPh sb="33" eb="36">
      <t>キサイネガ</t>
    </rPh>
    <phoneticPr fontId="6"/>
  </si>
  <si>
    <t>発令時数</t>
    <rPh sb="0" eb="4">
      <t>ハツレイジスウ</t>
    </rPh>
    <phoneticPr fontId="6"/>
  </si>
  <si>
    <t>非常勤講師勤務実施報告書について</t>
    <rPh sb="0" eb="3">
      <t>ヒジョウキン</t>
    </rPh>
    <rPh sb="3" eb="5">
      <t>コウシ</t>
    </rPh>
    <rPh sb="5" eb="7">
      <t>キンム</t>
    </rPh>
    <rPh sb="7" eb="9">
      <t>ジッシ</t>
    </rPh>
    <rPh sb="9" eb="12">
      <t>ホウコクショ</t>
    </rPh>
    <phoneticPr fontId="6"/>
  </si>
  <si>
    <t>・</t>
    <phoneticPr fontId="6"/>
  </si>
  <si>
    <t>　（様式下部の「１」に記載している活用方法の例）</t>
    <phoneticPr fontId="6"/>
  </si>
  <si>
    <t>　（様式下部の「２」に記載している活用方法の例）</t>
    <rPh sb="2" eb="4">
      <t>ヨウシキ</t>
    </rPh>
    <rPh sb="4" eb="6">
      <t>カブ</t>
    </rPh>
    <rPh sb="11" eb="13">
      <t>キサイ</t>
    </rPh>
    <rPh sb="17" eb="21">
      <t>カツヨウホウホウ</t>
    </rPh>
    <rPh sb="22" eb="23">
      <t>レイ</t>
    </rPh>
    <phoneticPr fontId="6"/>
  </si>
  <si>
    <t>申請月</t>
    <rPh sb="0" eb="2">
      <t>シンセイ</t>
    </rPh>
    <rPh sb="2" eb="3">
      <t>ツキ</t>
    </rPh>
    <phoneticPr fontId="6"/>
  </si>
  <si>
    <t>実施報告日</t>
    <rPh sb="0" eb="2">
      <t>ジッシ</t>
    </rPh>
    <rPh sb="2" eb="4">
      <t>ホウコク</t>
    </rPh>
    <rPh sb="4" eb="5">
      <t>ビ</t>
    </rPh>
    <phoneticPr fontId="6"/>
  </si>
  <si>
    <t>決裁日</t>
    <rPh sb="0" eb="2">
      <t>ケッサイ</t>
    </rPh>
    <rPh sb="2" eb="3">
      <t>ヒ</t>
    </rPh>
    <phoneticPr fontId="6"/>
  </si>
  <si>
    <t>実施報告決裁</t>
    <rPh sb="0" eb="2">
      <t>ジッシ</t>
    </rPh>
    <rPh sb="2" eb="4">
      <t>ホウコク</t>
    </rPh>
    <rPh sb="4" eb="6">
      <t>ケッサイ</t>
    </rPh>
    <phoneticPr fontId="6"/>
  </si>
  <si>
    <t>校　長</t>
    <rPh sb="0" eb="1">
      <t>コウ</t>
    </rPh>
    <rPh sb="2" eb="3">
      <t>チョウ</t>
    </rPh>
    <phoneticPr fontId="6"/>
  </si>
  <si>
    <t>教　頭</t>
    <rPh sb="0" eb="1">
      <t>キョウ</t>
    </rPh>
    <rPh sb="2" eb="3">
      <t>アタマ</t>
    </rPh>
    <phoneticPr fontId="6"/>
  </si>
  <si>
    <t>計画担当</t>
    <rPh sb="0" eb="4">
      <t>ケイカクタントウ</t>
    </rPh>
    <phoneticPr fontId="6"/>
  </si>
  <si>
    <t>事　務</t>
    <rPh sb="0" eb="1">
      <t>コト</t>
    </rPh>
    <rPh sb="2" eb="3">
      <t>ツトム</t>
    </rPh>
    <phoneticPr fontId="6"/>
  </si>
  <si>
    <t>非常勤講師（初任研）</t>
    <rPh sb="0" eb="5">
      <t>ヒジョウキンコウシ</t>
    </rPh>
    <rPh sb="6" eb="9">
      <t>ショニンケン</t>
    </rPh>
    <phoneticPr fontId="6"/>
  </si>
  <si>
    <t>氏　　名</t>
    <rPh sb="0" eb="1">
      <t>シ</t>
    </rPh>
    <rPh sb="3" eb="4">
      <t>ナ</t>
    </rPh>
    <phoneticPr fontId="6"/>
  </si>
  <si>
    <t>任用形態</t>
    <rPh sb="0" eb="1">
      <t>ニン</t>
    </rPh>
    <rPh sb="1" eb="2">
      <t>ヨウ</t>
    </rPh>
    <rPh sb="2" eb="4">
      <t>ケイタイ</t>
    </rPh>
    <phoneticPr fontId="6"/>
  </si>
  <si>
    <t>任用期間</t>
    <rPh sb="0" eb="2">
      <t>ニンヨウ</t>
    </rPh>
    <rPh sb="2" eb="4">
      <t>キカン</t>
    </rPh>
    <phoneticPr fontId="6"/>
  </si>
  <si>
    <t>～</t>
    <phoneticPr fontId="6"/>
  </si>
  <si>
    <t>週あたり授業時間数</t>
    <rPh sb="0" eb="1">
      <t>シュウ</t>
    </rPh>
    <rPh sb="4" eb="6">
      <t>ジュギョウ</t>
    </rPh>
    <rPh sb="6" eb="9">
      <t>ジカンスウ</t>
    </rPh>
    <phoneticPr fontId="6"/>
  </si>
  <si>
    <t>年</t>
    <rPh sb="0" eb="1">
      <t>ネン</t>
    </rPh>
    <phoneticPr fontId="6"/>
  </si>
  <si>
    <t>月分</t>
    <rPh sb="0" eb="2">
      <t>ガツブン</t>
    </rPh>
    <phoneticPr fontId="6"/>
  </si>
  <si>
    <t>育児短時間</t>
    <rPh sb="0" eb="2">
      <t>イクジ</t>
    </rPh>
    <rPh sb="2" eb="5">
      <t>タンジカン</t>
    </rPh>
    <phoneticPr fontId="6"/>
  </si>
  <si>
    <t>合計</t>
    <rPh sb="0" eb="2">
      <t>ゴウケイ</t>
    </rPh>
    <phoneticPr fontId="6"/>
  </si>
  <si>
    <t>勤務予定時間</t>
    <rPh sb="0" eb="2">
      <t>キンム</t>
    </rPh>
    <rPh sb="2" eb="4">
      <t>ヨテイ</t>
    </rPh>
    <rPh sb="4" eb="6">
      <t>ジカン</t>
    </rPh>
    <phoneticPr fontId="6"/>
  </si>
  <si>
    <t>勤務実施時間</t>
    <rPh sb="0" eb="2">
      <t>キンム</t>
    </rPh>
    <rPh sb="2" eb="4">
      <t>ジッシ</t>
    </rPh>
    <rPh sb="4" eb="6">
      <t>ジカン</t>
    </rPh>
    <phoneticPr fontId="6"/>
  </si>
  <si>
    <t>年休等時間
（特休含む）</t>
    <rPh sb="0" eb="2">
      <t>ネンキュウ</t>
    </rPh>
    <rPh sb="2" eb="3">
      <t>トウ</t>
    </rPh>
    <rPh sb="3" eb="5">
      <t>ジカン</t>
    </rPh>
    <rPh sb="7" eb="9">
      <t>トッキュウ</t>
    </rPh>
    <rPh sb="9" eb="10">
      <t>フク</t>
    </rPh>
    <phoneticPr fontId="6"/>
  </si>
  <si>
    <t>備考</t>
    <rPh sb="0" eb="2">
      <t>ビコウ</t>
    </rPh>
    <phoneticPr fontId="6"/>
  </si>
  <si>
    <t>〇〇学校</t>
    <rPh sb="2" eb="4">
      <t>ガッコウ</t>
    </rPh>
    <phoneticPr fontId="6"/>
  </si>
  <si>
    <t>←上記のどちらかの番号を入力　または　C16セルに適宜入力</t>
    <rPh sb="1" eb="3">
      <t>ジョウキ</t>
    </rPh>
    <rPh sb="9" eb="11">
      <t>バンゴウ</t>
    </rPh>
    <rPh sb="12" eb="14">
      <t>ニュウリョク</t>
    </rPh>
    <rPh sb="25" eb="27">
      <t>テキギ</t>
    </rPh>
    <rPh sb="27" eb="29">
      <t>ニュウリョク</t>
    </rPh>
    <phoneticPr fontId="6"/>
  </si>
  <si>
    <t>出勤日数</t>
    <rPh sb="0" eb="2">
      <t>シュッキン</t>
    </rPh>
    <rPh sb="2" eb="4">
      <t>ニッスウ</t>
    </rPh>
    <phoneticPr fontId="6"/>
  </si>
  <si>
    <t>初任研後補充</t>
    <rPh sb="0" eb="6">
      <t>ショニンケンアトホジュウ</t>
    </rPh>
    <phoneticPr fontId="6"/>
  </si>
  <si>
    <t>発令時間数を入力します。</t>
    <rPh sb="0" eb="5">
      <t>ハツレイジカンスウ</t>
    </rPh>
    <rPh sb="6" eb="8">
      <t>ニュウリョク</t>
    </rPh>
    <phoneticPr fontId="6"/>
  </si>
  <si>
    <t>○</t>
  </si>
  <si>
    <t>（合計）</t>
    <rPh sb="1" eb="3">
      <t>ゴウケイ</t>
    </rPh>
    <phoneticPr fontId="6"/>
  </si>
  <si>
    <t>また、「年間勤務計画表（Ⅰ 一般）」・「年間勤務計画表（Ⅰ 教科）」・「年間勤務計画表（Ⅲ）」のそれぞれに</t>
    <phoneticPr fontId="6"/>
  </si>
  <si>
    <t>※上記について記載・押印後，月の勤務最終（出勤）日に、事務職員まで提出願います。（事務職員が不在の場合は教頭もしくは計画担当へ提出願います）</t>
    <rPh sb="1" eb="3">
      <t>ジョウキ</t>
    </rPh>
    <rPh sb="7" eb="9">
      <t>キサイ</t>
    </rPh>
    <rPh sb="10" eb="12">
      <t>オウイン</t>
    </rPh>
    <rPh sb="12" eb="13">
      <t>ゴ</t>
    </rPh>
    <rPh sb="14" eb="15">
      <t>ツキ</t>
    </rPh>
    <rPh sb="16" eb="18">
      <t>キンム</t>
    </rPh>
    <rPh sb="18" eb="20">
      <t>サイシュウ</t>
    </rPh>
    <rPh sb="21" eb="23">
      <t>シュッキン</t>
    </rPh>
    <rPh sb="24" eb="25">
      <t>ヒ</t>
    </rPh>
    <rPh sb="27" eb="29">
      <t>ジム</t>
    </rPh>
    <rPh sb="29" eb="31">
      <t>ショクイン</t>
    </rPh>
    <rPh sb="33" eb="35">
      <t>テイシュツ</t>
    </rPh>
    <rPh sb="35" eb="36">
      <t>ネガ</t>
    </rPh>
    <rPh sb="41" eb="43">
      <t>ジム</t>
    </rPh>
    <rPh sb="43" eb="45">
      <t>ショクイン</t>
    </rPh>
    <rPh sb="46" eb="48">
      <t>フザイ</t>
    </rPh>
    <rPh sb="49" eb="51">
      <t>バアイ</t>
    </rPh>
    <rPh sb="52" eb="54">
      <t>キョウトウ</t>
    </rPh>
    <rPh sb="58" eb="60">
      <t>ケイカク</t>
    </rPh>
    <rPh sb="60" eb="62">
      <t>タントウ</t>
    </rPh>
    <rPh sb="63" eb="65">
      <t>テイシュツ</t>
    </rPh>
    <rPh sb="65" eb="66">
      <t>ネガ</t>
    </rPh>
    <phoneticPr fontId="6"/>
  </si>
  <si>
    <t>※お手数ですが、勤務終了時にその都度実績を記入していただきますようお願いします。</t>
    <rPh sb="2" eb="4">
      <t>テスウ</t>
    </rPh>
    <rPh sb="8" eb="13">
      <t>キンムシュウリョウジ</t>
    </rPh>
    <rPh sb="16" eb="18">
      <t>ツド</t>
    </rPh>
    <rPh sb="18" eb="20">
      <t>ジッセキ</t>
    </rPh>
    <rPh sb="21" eb="23">
      <t>キニュウ</t>
    </rPh>
    <rPh sb="34" eb="35">
      <t>ネガ</t>
    </rPh>
    <phoneticPr fontId="6"/>
  </si>
  <si>
    <t>この様式は、校内で非常勤講師の勤務実績等の確認のために用いるものです。</t>
    <rPh sb="2" eb="4">
      <t>ヨウシキ</t>
    </rPh>
    <rPh sb="6" eb="8">
      <t>コウナイ</t>
    </rPh>
    <rPh sb="9" eb="14">
      <t>ヒジョウキンコウシ</t>
    </rPh>
    <rPh sb="15" eb="19">
      <t>キンムジッセキ</t>
    </rPh>
    <rPh sb="19" eb="20">
      <t>トウ</t>
    </rPh>
    <rPh sb="21" eb="23">
      <t>カクニン</t>
    </rPh>
    <rPh sb="27" eb="28">
      <t>モチ</t>
    </rPh>
    <phoneticPr fontId="6"/>
  </si>
  <si>
    <t>そのため、毎月の勤務実績報告の際に提出を要するものではありません。</t>
    <rPh sb="5" eb="7">
      <t>マイツキ</t>
    </rPh>
    <rPh sb="8" eb="14">
      <t>キンムジッセキホウコク</t>
    </rPh>
    <rPh sb="15" eb="16">
      <t>サイ</t>
    </rPh>
    <rPh sb="17" eb="19">
      <t>テイシュツ</t>
    </rPh>
    <rPh sb="20" eb="21">
      <t>ヨウ</t>
    </rPh>
    <phoneticPr fontId="6"/>
  </si>
  <si>
    <t>勤務実績等の確認のための参考様式ですので、必要の場合にご使用ください。</t>
    <rPh sb="0" eb="4">
      <t>キンムジッセキ</t>
    </rPh>
    <rPh sb="4" eb="5">
      <t>トウ</t>
    </rPh>
    <rPh sb="6" eb="8">
      <t>カクニン</t>
    </rPh>
    <rPh sb="12" eb="16">
      <t>サンコウヨウシキ</t>
    </rPh>
    <rPh sb="21" eb="23">
      <t>ヒツヨウ</t>
    </rPh>
    <rPh sb="24" eb="26">
      <t>バアイ</t>
    </rPh>
    <rPh sb="28" eb="30">
      <t>シヨウ</t>
    </rPh>
    <phoneticPr fontId="6"/>
  </si>
  <si>
    <t>活用方法について、参考に以下のとおり示しますが、学校の実情等に合わせて適宜ご使用ください。</t>
    <rPh sb="0" eb="4">
      <t>カツヨウホウホウ</t>
    </rPh>
    <rPh sb="9" eb="11">
      <t>サンコウ</t>
    </rPh>
    <rPh sb="12" eb="14">
      <t>イカ</t>
    </rPh>
    <rPh sb="18" eb="19">
      <t>シメ</t>
    </rPh>
    <rPh sb="24" eb="26">
      <t>ガッコウ</t>
    </rPh>
    <rPh sb="27" eb="29">
      <t>ジツジョウ</t>
    </rPh>
    <rPh sb="29" eb="30">
      <t>トウ</t>
    </rPh>
    <rPh sb="31" eb="32">
      <t>ア</t>
    </rPh>
    <rPh sb="35" eb="37">
      <t>テキギ</t>
    </rPh>
    <rPh sb="38" eb="40">
      <t>シヨウ</t>
    </rPh>
    <phoneticPr fontId="6"/>
  </si>
  <si>
    <t>（１）様式の表上段に、非常勤講師の該当月の勤務予定時数が計画書より転記されるので、誤りが</t>
    <rPh sb="3" eb="5">
      <t>ヨウシキ</t>
    </rPh>
    <rPh sb="6" eb="7">
      <t>ヒョウ</t>
    </rPh>
    <rPh sb="7" eb="9">
      <t>ジョウダン</t>
    </rPh>
    <rPh sb="11" eb="16">
      <t>ヒジョウキンコウシ</t>
    </rPh>
    <rPh sb="17" eb="20">
      <t>ガイトウゲツ</t>
    </rPh>
    <rPh sb="21" eb="23">
      <t>キンム</t>
    </rPh>
    <rPh sb="23" eb="25">
      <t>ヨテイ</t>
    </rPh>
    <rPh sb="25" eb="27">
      <t>ジスウ</t>
    </rPh>
    <rPh sb="28" eb="31">
      <t>ケイカクショ</t>
    </rPh>
    <rPh sb="33" eb="35">
      <t>テンキ</t>
    </rPh>
    <rPh sb="41" eb="42">
      <t>アヤマ</t>
    </rPh>
    <phoneticPr fontId="6"/>
  </si>
  <si>
    <t>　ないか確認し、月初め等に講師本人へ配布する。</t>
    <rPh sb="4" eb="6">
      <t>カクニン</t>
    </rPh>
    <phoneticPr fontId="6"/>
  </si>
  <si>
    <t>　月の最終勤務日に，講師本人が記入した報告書を提出してもらい、実績の確認をする。</t>
    <rPh sb="19" eb="22">
      <t>ホウコクショ</t>
    </rPh>
    <phoneticPr fontId="6"/>
  </si>
  <si>
    <t>（２）（１）と同様に、先に該当月の勤務予定時数が正しく表示されているか確認し、出勤簿を整備している付近に置く。</t>
    <rPh sb="7" eb="9">
      <t>ドウヨウ</t>
    </rPh>
    <rPh sb="11" eb="12">
      <t>サキ</t>
    </rPh>
    <rPh sb="13" eb="16">
      <t>ガイトウツキ</t>
    </rPh>
    <rPh sb="17" eb="23">
      <t>キンムヨテイジスウ</t>
    </rPh>
    <rPh sb="24" eb="25">
      <t>タダ</t>
    </rPh>
    <rPh sb="27" eb="29">
      <t>ヒョウジ</t>
    </rPh>
    <rPh sb="35" eb="37">
      <t>カクニン</t>
    </rPh>
    <rPh sb="39" eb="42">
      <t>シュッキンボ</t>
    </rPh>
    <rPh sb="43" eb="45">
      <t>セイビ</t>
    </rPh>
    <rPh sb="49" eb="51">
      <t>フキン</t>
    </rPh>
    <rPh sb="52" eb="53">
      <t>オ</t>
    </rPh>
    <phoneticPr fontId="6"/>
  </si>
  <si>
    <t>　勤務終了後、毎回そこで講師本人が勤務時数を記入し、月の最終勤務日に提出してもらう。</t>
    <rPh sb="1" eb="3">
      <t>キンム</t>
    </rPh>
    <rPh sb="3" eb="6">
      <t>シュウリョウゴ</t>
    </rPh>
    <rPh sb="7" eb="9">
      <t>マイカイ</t>
    </rPh>
    <rPh sb="12" eb="16">
      <t>コウシホンニン</t>
    </rPh>
    <rPh sb="17" eb="21">
      <t>キンムジスウ</t>
    </rPh>
    <rPh sb="22" eb="24">
      <t>キニュウ</t>
    </rPh>
    <rPh sb="26" eb="27">
      <t>ツキ</t>
    </rPh>
    <rPh sb="28" eb="33">
      <t>サイシュウキンムビ</t>
    </rPh>
    <rPh sb="34" eb="36">
      <t>テイシュツ</t>
    </rPh>
    <phoneticPr fontId="6"/>
  </si>
  <si>
    <t>有給休暇等を取得し、１日出勤しなかった場合には、休暇の欄に「○」を記載願います。</t>
    <rPh sb="0" eb="4">
      <t>ユウキュウキュウカ</t>
    </rPh>
    <rPh sb="4" eb="5">
      <t>トウ</t>
    </rPh>
    <rPh sb="6" eb="8">
      <t>シュトク</t>
    </rPh>
    <rPh sb="11" eb="12">
      <t>ニチ</t>
    </rPh>
    <rPh sb="12" eb="14">
      <t>シュッキン</t>
    </rPh>
    <rPh sb="19" eb="21">
      <t>バアイ</t>
    </rPh>
    <rPh sb="24" eb="26">
      <t>キュウカ</t>
    </rPh>
    <rPh sb="27" eb="28">
      <t>ラン</t>
    </rPh>
    <rPh sb="33" eb="36">
      <t>キサイネガ</t>
    </rPh>
    <phoneticPr fontId="6"/>
  </si>
  <si>
    <t>国民の休日</t>
  </si>
  <si>
    <t>令和８年度　非常勤講師勤務実施報告書</t>
    <rPh sb="0" eb="2">
      <t>レイワ</t>
    </rPh>
    <rPh sb="3" eb="5">
      <t>ネンド</t>
    </rPh>
    <rPh sb="6" eb="9">
      <t>ヒジョウキン</t>
    </rPh>
    <rPh sb="9" eb="11">
      <t>コウシ</t>
    </rPh>
    <rPh sb="11" eb="13">
      <t>キンム</t>
    </rPh>
    <rPh sb="13" eb="15">
      <t>ジッシ</t>
    </rPh>
    <rPh sb="15" eb="18">
      <t>ホウコクショ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</si>
</sst>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月&quot;"/>
    <numFmt numFmtId="177" formatCode="&quot;平成&quot;General&quot;年度&quot;"/>
    <numFmt numFmtId="178" formatCode="0.0_ "/>
    <numFmt numFmtId="179" formatCode="General&quot;日&quot;"/>
    <numFmt numFmtId="180" formatCode="General&quot;年度&quot;"/>
    <numFmt numFmtId="181" formatCode="0&quot;月&quot;&quot;分&quot;"/>
    <numFmt numFmtId="182" formatCode="[$-411]ggge&quot;年&quot;m&quot;月&quot;d&quot;日&quot;;@"/>
  </numFmts>
  <fonts count="4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1"/>
      <color theme="1"/>
      <name val="ＭＳ Ｐゴシック"/>
      <family val="2"/>
      <charset val="128"/>
      <scheme val="minor"/>
    </font>
    <font>
      <b/>
      <sz val="11"/>
      <color theme="1"/>
      <name val="ＭＳ Ｐゴシック"/>
      <family val="3"/>
      <charset val="128"/>
      <scheme val="minor"/>
    </font>
    <font>
      <sz val="6"/>
      <name val="ＭＳ Ｐゴシック"/>
      <family val="2"/>
      <charset val="128"/>
      <scheme val="minor"/>
    </font>
    <font>
      <b/>
      <sz val="12"/>
      <color theme="1"/>
      <name val="ＭＳ Ｐゴシック"/>
      <family val="3"/>
      <charset val="128"/>
      <scheme val="minor"/>
    </font>
    <font>
      <sz val="12"/>
      <color theme="1"/>
      <name val="ＭＳ Ｐゴシック"/>
      <family val="3"/>
      <charset val="128"/>
      <scheme val="minor"/>
    </font>
    <font>
      <sz val="10.5"/>
      <color theme="1"/>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8"/>
      <color theme="1"/>
      <name val="ＭＳ Ｐゴシック"/>
      <family val="3"/>
      <charset val="128"/>
      <scheme val="minor"/>
    </font>
    <font>
      <sz val="11"/>
      <color theme="1"/>
      <name val="ＭＳ Ｐゴシック"/>
      <family val="3"/>
      <charset val="128"/>
    </font>
    <font>
      <sz val="16"/>
      <color theme="1"/>
      <name val="ＭＳ Ｐゴシック"/>
      <family val="3"/>
      <charset val="128"/>
    </font>
    <font>
      <b/>
      <sz val="14"/>
      <color theme="1"/>
      <name val="ＭＳ Ｐゴシック"/>
      <family val="3"/>
      <charset val="128"/>
    </font>
    <font>
      <b/>
      <sz val="11"/>
      <color theme="1"/>
      <name val="ＭＳ Ｐゴシック"/>
      <family val="3"/>
      <charset val="128"/>
    </font>
    <font>
      <b/>
      <sz val="14"/>
      <color theme="0"/>
      <name val="ＭＳ Ｐゴシック"/>
      <family val="3"/>
      <charset val="128"/>
      <scheme val="minor"/>
    </font>
    <font>
      <b/>
      <sz val="9"/>
      <color indexed="81"/>
      <name val="ＭＳ Ｐゴシック"/>
      <family val="3"/>
      <charset val="128"/>
    </font>
    <font>
      <b/>
      <sz val="10"/>
      <color theme="1"/>
      <name val="ＭＳ Ｐゴシック"/>
      <family val="3"/>
      <charset val="128"/>
    </font>
    <font>
      <sz val="12"/>
      <color theme="1"/>
      <name val="ＭＳ Ｐゴシック"/>
      <family val="3"/>
      <charset val="128"/>
    </font>
    <font>
      <sz val="12"/>
      <name val="ＭＳ Ｐゴシック"/>
      <family val="3"/>
      <charset val="128"/>
    </font>
    <font>
      <sz val="14"/>
      <color theme="1"/>
      <name val="ＭＳ Ｐゴシック"/>
      <family val="3"/>
      <charset val="128"/>
    </font>
    <font>
      <b/>
      <sz val="9"/>
      <color indexed="81"/>
      <name val="MS P ゴシック"/>
      <family val="3"/>
      <charset val="128"/>
    </font>
    <font>
      <b/>
      <sz val="11"/>
      <color indexed="81"/>
      <name val="MS P ゴシック"/>
      <family val="3"/>
      <charset val="128"/>
    </font>
    <font>
      <b/>
      <sz val="16"/>
      <color rgb="FFFF0000"/>
      <name val="ＭＳ Ｐゴシック"/>
      <family val="3"/>
      <charset val="128"/>
    </font>
    <font>
      <b/>
      <u val="double"/>
      <sz val="16"/>
      <color rgb="FFFF0000"/>
      <name val="ＭＳ Ｐゴシック"/>
      <family val="3"/>
      <charset val="128"/>
    </font>
    <font>
      <b/>
      <u/>
      <sz val="14"/>
      <color theme="1"/>
      <name val="ＭＳ Ｐゴシック"/>
      <family val="3"/>
      <charset val="128"/>
    </font>
    <font>
      <sz val="9"/>
      <color rgb="FFFF0000"/>
      <name val="ＭＳ Ｐゴシック"/>
      <family val="3"/>
      <charset val="128"/>
    </font>
    <font>
      <sz val="12"/>
      <name val="ＭＳ ゴシック"/>
      <family val="3"/>
      <charset val="128"/>
    </font>
    <font>
      <sz val="16"/>
      <name val="BIZ UDゴシック"/>
      <family val="3"/>
      <charset val="128"/>
    </font>
    <font>
      <sz val="11"/>
      <name val="BIZ UDゴシック"/>
      <family val="3"/>
      <charset val="128"/>
    </font>
    <font>
      <sz val="14"/>
      <name val="BIZ UDゴシック"/>
      <family val="3"/>
      <charset val="128"/>
    </font>
    <font>
      <sz val="12"/>
      <name val="BIZ UDゴシック"/>
      <family val="3"/>
      <charset val="128"/>
    </font>
    <font>
      <b/>
      <sz val="14"/>
      <name val="BIZ UDゴシック"/>
      <family val="3"/>
      <charset val="128"/>
    </font>
    <font>
      <sz val="10"/>
      <name val="BIZ UDゴシック"/>
      <family val="3"/>
      <charset val="128"/>
    </font>
    <font>
      <sz val="9"/>
      <name val="BIZ UDゴシック"/>
      <family val="3"/>
      <charset val="128"/>
    </font>
    <font>
      <b/>
      <sz val="12"/>
      <name val="BIZ UDゴシック"/>
      <family val="3"/>
      <charset val="128"/>
    </font>
    <font>
      <sz val="11"/>
      <color indexed="9"/>
      <name val="BIZ UDゴシック"/>
      <family val="3"/>
      <charset val="128"/>
    </font>
    <font>
      <b/>
      <sz val="18"/>
      <name val="BIZ UDゴシック"/>
      <family val="3"/>
      <charset val="128"/>
    </font>
    <font>
      <sz val="18"/>
      <name val="BIZ UDゴシック"/>
      <family val="3"/>
      <charset val="128"/>
    </font>
    <font>
      <sz val="14"/>
      <color indexed="81"/>
      <name val="ＭＳ Ｐゴシック"/>
      <family val="3"/>
      <charset val="128"/>
    </font>
    <font>
      <sz val="14"/>
      <color indexed="81"/>
      <name val="MS P 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rgb="FFFFFF99"/>
        <bgColor indexed="64"/>
      </patternFill>
    </fill>
    <fill>
      <patternFill patternType="solid">
        <fgColor theme="7" tint="0.79998168889431442"/>
        <bgColor indexed="64"/>
      </patternFill>
    </fill>
    <fill>
      <patternFill patternType="solid">
        <fgColor theme="1"/>
        <bgColor indexed="64"/>
      </patternFill>
    </fill>
    <fill>
      <patternFill patternType="solid">
        <fgColor theme="5" tint="0.79998168889431442"/>
        <bgColor indexed="64"/>
      </patternFill>
    </fill>
  </fills>
  <borders count="10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diagonal/>
    </border>
    <border>
      <left/>
      <right style="thin">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thin">
        <color indexed="64"/>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auto="1"/>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medium">
        <color indexed="64"/>
      </bottom>
      <diagonal/>
    </border>
    <border>
      <left/>
      <right/>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0" fontId="5" fillId="0" borderId="0">
      <alignment vertical="center"/>
    </xf>
    <xf numFmtId="0" fontId="4" fillId="0" borderId="0">
      <alignment vertical="center"/>
    </xf>
    <xf numFmtId="0" fontId="4" fillId="0" borderId="0">
      <alignment vertical="center"/>
    </xf>
  </cellStyleXfs>
  <cellXfs count="651">
    <xf numFmtId="0" fontId="0" fillId="0" borderId="0" xfId="0"/>
    <xf numFmtId="0" fontId="4" fillId="0" borderId="0" xfId="2">
      <alignment vertical="center"/>
    </xf>
    <xf numFmtId="0" fontId="8" fillId="0" borderId="5" xfId="2" applyFont="1" applyBorder="1">
      <alignment vertical="center"/>
    </xf>
    <xf numFmtId="0" fontId="4" fillId="0" borderId="37" xfId="2" applyBorder="1">
      <alignment vertical="center"/>
    </xf>
    <xf numFmtId="0" fontId="8" fillId="0" borderId="0" xfId="2" applyFont="1" applyFill="1" applyBorder="1" applyAlignment="1">
      <alignment horizontal="center" vertical="center"/>
    </xf>
    <xf numFmtId="0" fontId="4" fillId="2" borderId="0" xfId="2" applyFill="1">
      <alignment vertical="center"/>
    </xf>
    <xf numFmtId="0" fontId="4" fillId="3" borderId="0" xfId="2" applyFill="1">
      <alignment vertical="center"/>
    </xf>
    <xf numFmtId="0" fontId="4" fillId="0" borderId="3" xfId="2" applyBorder="1">
      <alignment vertical="center"/>
    </xf>
    <xf numFmtId="0" fontId="4" fillId="0" borderId="50" xfId="2" applyBorder="1" applyAlignment="1">
      <alignment vertical="center"/>
    </xf>
    <xf numFmtId="0" fontId="4" fillId="0" borderId="0" xfId="2" applyBorder="1" applyAlignment="1">
      <alignment vertical="center"/>
    </xf>
    <xf numFmtId="0" fontId="4" fillId="0" borderId="52" xfId="2" applyBorder="1" applyAlignment="1">
      <alignment vertical="center"/>
    </xf>
    <xf numFmtId="0" fontId="4" fillId="0" borderId="49" xfId="2" applyBorder="1" applyAlignment="1">
      <alignment vertical="center"/>
    </xf>
    <xf numFmtId="0" fontId="4" fillId="0" borderId="0" xfId="2" quotePrefix="1">
      <alignment vertical="center"/>
    </xf>
    <xf numFmtId="0" fontId="4" fillId="0" borderId="45" xfId="2" applyBorder="1">
      <alignment vertical="center"/>
    </xf>
    <xf numFmtId="0" fontId="4" fillId="0" borderId="71" xfId="2" applyBorder="1">
      <alignment vertical="center"/>
    </xf>
    <xf numFmtId="0" fontId="4" fillId="0" borderId="46" xfId="2" applyBorder="1">
      <alignment vertical="center"/>
    </xf>
    <xf numFmtId="0" fontId="4" fillId="0" borderId="48" xfId="2" applyBorder="1">
      <alignment vertical="center"/>
    </xf>
    <xf numFmtId="0" fontId="4" fillId="0" borderId="72" xfId="2" applyBorder="1">
      <alignment vertical="center"/>
    </xf>
    <xf numFmtId="0" fontId="4" fillId="0" borderId="49" xfId="2" applyBorder="1">
      <alignment vertical="center"/>
    </xf>
    <xf numFmtId="56" fontId="4" fillId="0" borderId="0" xfId="2" applyNumberFormat="1">
      <alignment vertical="center"/>
    </xf>
    <xf numFmtId="0" fontId="4" fillId="0" borderId="0" xfId="2" applyBorder="1">
      <alignment vertical="center"/>
    </xf>
    <xf numFmtId="0" fontId="4" fillId="0" borderId="75" xfId="2" applyBorder="1">
      <alignment vertical="center"/>
    </xf>
    <xf numFmtId="0" fontId="4" fillId="0" borderId="34" xfId="2" applyBorder="1">
      <alignment vertical="center"/>
    </xf>
    <xf numFmtId="0" fontId="4" fillId="0" borderId="76" xfId="2" applyBorder="1">
      <alignment vertical="center"/>
    </xf>
    <xf numFmtId="0" fontId="12" fillId="0" borderId="0" xfId="2" applyFont="1" applyAlignment="1">
      <alignment horizontal="justify" vertical="center"/>
    </xf>
    <xf numFmtId="0" fontId="13" fillId="0" borderId="0" xfId="2" applyFont="1">
      <alignment vertical="center"/>
    </xf>
    <xf numFmtId="0" fontId="4" fillId="0" borderId="0" xfId="3">
      <alignment vertical="center"/>
    </xf>
    <xf numFmtId="0" fontId="4" fillId="0" borderId="0" xfId="3" applyAlignment="1">
      <alignment horizontal="center" vertical="center"/>
    </xf>
    <xf numFmtId="0" fontId="4" fillId="4" borderId="0" xfId="2" applyFill="1">
      <alignment vertical="center"/>
    </xf>
    <xf numFmtId="0" fontId="8" fillId="0" borderId="0" xfId="3" applyFont="1" applyFill="1" applyBorder="1" applyAlignment="1" applyProtection="1">
      <alignment horizontal="center" vertical="center"/>
      <protection locked="0"/>
    </xf>
    <xf numFmtId="0" fontId="13" fillId="0" borderId="0" xfId="3" applyFont="1" applyProtection="1">
      <alignment vertical="center"/>
      <protection locked="0"/>
    </xf>
    <xf numFmtId="0" fontId="4" fillId="0" borderId="0" xfId="3" applyFont="1" applyProtection="1">
      <alignment vertical="center"/>
      <protection locked="0"/>
    </xf>
    <xf numFmtId="0" fontId="7" fillId="0" borderId="5" xfId="3" applyFont="1" applyBorder="1" applyProtection="1">
      <alignment vertical="center"/>
      <protection locked="0"/>
    </xf>
    <xf numFmtId="0" fontId="13" fillId="0" borderId="37" xfId="3" applyFont="1" applyBorder="1" applyProtection="1">
      <alignment vertical="center"/>
      <protection locked="0"/>
    </xf>
    <xf numFmtId="0" fontId="13" fillId="0" borderId="3" xfId="3" applyFont="1" applyBorder="1" applyProtection="1">
      <alignment vertical="center"/>
      <protection locked="0"/>
    </xf>
    <xf numFmtId="0" fontId="13" fillId="0" borderId="50" xfId="3" applyFont="1" applyBorder="1" applyAlignment="1" applyProtection="1">
      <alignment vertical="center"/>
      <protection locked="0"/>
    </xf>
    <xf numFmtId="0" fontId="13" fillId="0" borderId="0" xfId="3" applyFont="1" applyBorder="1" applyAlignment="1" applyProtection="1">
      <alignment vertical="center"/>
      <protection locked="0"/>
    </xf>
    <xf numFmtId="0" fontId="13" fillId="0" borderId="52" xfId="3" applyFont="1" applyBorder="1" applyAlignment="1" applyProtection="1">
      <alignment vertical="center"/>
      <protection locked="0"/>
    </xf>
    <xf numFmtId="0" fontId="13" fillId="0" borderId="49" xfId="3" applyFont="1" applyBorder="1" applyAlignment="1" applyProtection="1">
      <alignment vertical="center"/>
      <protection locked="0"/>
    </xf>
    <xf numFmtId="0" fontId="13" fillId="0" borderId="0" xfId="3" quotePrefix="1" applyFont="1" applyProtection="1">
      <alignment vertical="center"/>
      <protection locked="0"/>
    </xf>
    <xf numFmtId="0" fontId="13" fillId="0" borderId="45" xfId="3" applyFont="1" applyBorder="1" applyProtection="1">
      <alignment vertical="center"/>
      <protection locked="0"/>
    </xf>
    <xf numFmtId="0" fontId="13" fillId="0" borderId="71" xfId="3" applyFont="1" applyBorder="1" applyProtection="1">
      <alignment vertical="center"/>
      <protection locked="0"/>
    </xf>
    <xf numFmtId="0" fontId="13" fillId="0" borderId="46" xfId="3" applyFont="1" applyBorder="1" applyProtection="1">
      <alignment vertical="center"/>
      <protection locked="0"/>
    </xf>
    <xf numFmtId="0" fontId="13" fillId="0" borderId="48" xfId="3" applyFont="1" applyBorder="1" applyProtection="1">
      <alignment vertical="center"/>
      <protection locked="0"/>
    </xf>
    <xf numFmtId="0" fontId="13" fillId="0" borderId="72" xfId="3" applyFont="1" applyBorder="1" applyProtection="1">
      <alignment vertical="center"/>
      <protection locked="0"/>
    </xf>
    <xf numFmtId="0" fontId="13" fillId="0" borderId="49" xfId="3" applyFont="1" applyBorder="1" applyProtection="1">
      <alignment vertical="center"/>
      <protection locked="0"/>
    </xf>
    <xf numFmtId="56" fontId="13" fillId="0" borderId="0" xfId="3" applyNumberFormat="1" applyFont="1" applyProtection="1">
      <alignment vertical="center"/>
      <protection locked="0"/>
    </xf>
    <xf numFmtId="0" fontId="13" fillId="0" borderId="0" xfId="3" applyFont="1" applyBorder="1" applyProtection="1">
      <alignment vertical="center"/>
      <protection locked="0"/>
    </xf>
    <xf numFmtId="0" fontId="13" fillId="0" borderId="75" xfId="3" applyFont="1" applyBorder="1" applyProtection="1">
      <alignment vertical="center"/>
      <protection locked="0"/>
    </xf>
    <xf numFmtId="0" fontId="13" fillId="0" borderId="52" xfId="3" applyFont="1" applyBorder="1" applyProtection="1">
      <alignment vertical="center"/>
      <protection locked="0"/>
    </xf>
    <xf numFmtId="0" fontId="13" fillId="0" borderId="34" xfId="3" applyFont="1" applyBorder="1" applyProtection="1">
      <alignment vertical="center"/>
      <protection locked="0"/>
    </xf>
    <xf numFmtId="0" fontId="13" fillId="0" borderId="76" xfId="3" applyFont="1" applyBorder="1" applyProtection="1">
      <alignment vertical="center"/>
      <protection locked="0"/>
    </xf>
    <xf numFmtId="0" fontId="13" fillId="0" borderId="33" xfId="3" applyFont="1" applyBorder="1" applyProtection="1">
      <alignment vertical="center"/>
      <protection locked="0"/>
    </xf>
    <xf numFmtId="0" fontId="13" fillId="4" borderId="0" xfId="3" applyFont="1" applyFill="1" applyProtection="1">
      <alignment vertical="center"/>
    </xf>
    <xf numFmtId="0" fontId="4" fillId="0" borderId="0" xfId="3" applyFont="1" applyProtection="1">
      <alignment vertical="center"/>
    </xf>
    <xf numFmtId="0" fontId="13" fillId="2" borderId="0" xfId="3" applyFont="1" applyFill="1" applyProtection="1">
      <alignment vertical="center"/>
    </xf>
    <xf numFmtId="0" fontId="13" fillId="3" borderId="0" xfId="3" applyFont="1" applyFill="1" applyProtection="1">
      <alignment vertical="center"/>
    </xf>
    <xf numFmtId="0" fontId="8" fillId="0" borderId="0" xfId="3" applyFont="1" applyProtection="1">
      <alignment vertical="center"/>
    </xf>
    <xf numFmtId="177" fontId="16" fillId="0" borderId="8" xfId="0" applyNumberFormat="1" applyFont="1" applyBorder="1" applyAlignment="1" applyProtection="1">
      <alignment horizontal="center" vertical="center" shrinkToFit="1"/>
    </xf>
    <xf numFmtId="0" fontId="16" fillId="0" borderId="23" xfId="0" applyFont="1" applyBorder="1" applyAlignment="1" applyProtection="1">
      <alignment horizontal="center" vertical="center" shrinkToFit="1"/>
    </xf>
    <xf numFmtId="0" fontId="16" fillId="0" borderId="8" xfId="0" applyFont="1" applyBorder="1" applyAlignment="1" applyProtection="1">
      <alignment horizontal="center" vertical="center" shrinkToFit="1"/>
    </xf>
    <xf numFmtId="0" fontId="16" fillId="0" borderId="23" xfId="0" applyFont="1" applyFill="1" applyBorder="1" applyAlignment="1" applyProtection="1">
      <alignment horizontal="center" vertical="center" shrinkToFit="1"/>
    </xf>
    <xf numFmtId="0" fontId="16" fillId="0" borderId="11" xfId="0" applyFont="1" applyBorder="1" applyAlignment="1" applyProtection="1">
      <alignment horizontal="center" vertical="center" shrinkToFit="1"/>
    </xf>
    <xf numFmtId="0" fontId="19" fillId="4" borderId="1" xfId="0" applyFont="1" applyFill="1" applyBorder="1" applyAlignment="1" applyProtection="1">
      <alignment horizontal="right" vertical="center" shrinkToFit="1"/>
      <protection locked="0"/>
    </xf>
    <xf numFmtId="0" fontId="19" fillId="4" borderId="24" xfId="0" applyFont="1" applyFill="1" applyBorder="1" applyAlignment="1" applyProtection="1">
      <alignment horizontal="right" vertical="center" shrinkToFit="1"/>
      <protection locked="0"/>
    </xf>
    <xf numFmtId="0" fontId="19" fillId="4" borderId="20" xfId="0" applyFont="1" applyFill="1" applyBorder="1" applyAlignment="1" applyProtection="1">
      <alignment horizontal="right" vertical="center" shrinkToFit="1"/>
      <protection locked="0"/>
    </xf>
    <xf numFmtId="0" fontId="19" fillId="0" borderId="26" xfId="0" applyFont="1" applyFill="1" applyBorder="1" applyAlignment="1" applyProtection="1">
      <alignment vertical="center" shrinkToFit="1"/>
    </xf>
    <xf numFmtId="0" fontId="19" fillId="0" borderId="18" xfId="0" applyFont="1" applyBorder="1" applyAlignment="1" applyProtection="1">
      <alignment horizontal="center" vertical="center" shrinkToFit="1"/>
    </xf>
    <xf numFmtId="0" fontId="19" fillId="0" borderId="27" xfId="0" applyFont="1" applyFill="1" applyBorder="1" applyAlignment="1" applyProtection="1">
      <alignment vertical="center" shrinkToFit="1"/>
    </xf>
    <xf numFmtId="0" fontId="19" fillId="0" borderId="21" xfId="0" applyFont="1" applyBorder="1" applyAlignment="1" applyProtection="1">
      <alignment horizontal="center"/>
    </xf>
    <xf numFmtId="0" fontId="19" fillId="0" borderId="32" xfId="0" applyFont="1" applyBorder="1" applyAlignment="1" applyProtection="1">
      <alignment horizontal="right" vertical="center" shrinkToFit="1"/>
    </xf>
    <xf numFmtId="0" fontId="19" fillId="0" borderId="33" xfId="0" applyFont="1" applyFill="1" applyBorder="1" applyAlignment="1" applyProtection="1">
      <alignment vertical="center" shrinkToFit="1"/>
    </xf>
    <xf numFmtId="0" fontId="19" fillId="0" borderId="32" xfId="0" applyFont="1" applyBorder="1" applyAlignment="1" applyProtection="1">
      <alignment horizontal="center" vertical="center" shrinkToFit="1"/>
    </xf>
    <xf numFmtId="0" fontId="19" fillId="0" borderId="34" xfId="0" applyFont="1" applyBorder="1" applyAlignment="1" applyProtection="1">
      <alignment horizontal="right" vertical="center" shrinkToFit="1"/>
    </xf>
    <xf numFmtId="0" fontId="19" fillId="0" borderId="34" xfId="0" applyFont="1" applyFill="1" applyBorder="1" applyAlignment="1" applyProtection="1">
      <alignment vertical="center" shrinkToFit="1"/>
    </xf>
    <xf numFmtId="0" fontId="19" fillId="0" borderId="35" xfId="0" applyFont="1" applyBorder="1" applyAlignment="1" applyProtection="1">
      <alignment horizontal="center"/>
    </xf>
    <xf numFmtId="0" fontId="20" fillId="6" borderId="0" xfId="2" applyFont="1" applyFill="1">
      <alignment vertical="center"/>
    </xf>
    <xf numFmtId="0" fontId="8" fillId="6" borderId="0" xfId="2" applyFont="1" applyFill="1">
      <alignment vertical="center"/>
    </xf>
    <xf numFmtId="0" fontId="3" fillId="0" borderId="0" xfId="3" applyFont="1">
      <alignment vertical="center"/>
    </xf>
    <xf numFmtId="0" fontId="4" fillId="6" borderId="0" xfId="2" applyFill="1">
      <alignment vertical="center"/>
    </xf>
    <xf numFmtId="0" fontId="1" fillId="0" borderId="0" xfId="3" applyFont="1">
      <alignment vertical="center"/>
    </xf>
    <xf numFmtId="0" fontId="0" fillId="0" borderId="15" xfId="0" applyBorder="1"/>
    <xf numFmtId="14" fontId="0" fillId="0" borderId="15" xfId="0" applyNumberFormat="1" applyBorder="1"/>
    <xf numFmtId="0" fontId="16" fillId="0" borderId="0" xfId="0" applyFont="1" applyAlignment="1" applyProtection="1">
      <alignment horizontal="center" vertical="center" shrinkToFit="1"/>
    </xf>
    <xf numFmtId="0" fontId="16" fillId="0" borderId="0" xfId="0" applyFont="1" applyProtection="1"/>
    <xf numFmtId="0" fontId="17" fillId="0" borderId="0" xfId="0" applyFont="1" applyProtection="1"/>
    <xf numFmtId="0" fontId="16" fillId="0" borderId="7" xfId="0" applyFont="1" applyBorder="1" applyAlignment="1" applyProtection="1">
      <alignment horizontal="center" vertical="center" shrinkToFit="1"/>
    </xf>
    <xf numFmtId="0" fontId="16" fillId="0" borderId="9" xfId="0" applyFont="1" applyBorder="1" applyAlignment="1" applyProtection="1">
      <alignment horizontal="center" vertical="center" shrinkToFit="1"/>
    </xf>
    <xf numFmtId="0" fontId="16" fillId="0" borderId="10" xfId="0" applyFont="1" applyBorder="1" applyAlignment="1" applyProtection="1">
      <alignment horizontal="center" vertical="center" shrinkToFit="1"/>
    </xf>
    <xf numFmtId="0" fontId="16" fillId="0" borderId="12" xfId="0" applyFont="1" applyBorder="1" applyAlignment="1" applyProtection="1">
      <alignment horizontal="center" vertical="center" shrinkToFit="1"/>
    </xf>
    <xf numFmtId="0" fontId="16" fillId="0" borderId="22" xfId="0" applyFont="1" applyBorder="1" applyAlignment="1" applyProtection="1">
      <alignment horizontal="center" vertical="center" shrinkToFit="1"/>
    </xf>
    <xf numFmtId="0" fontId="16" fillId="0" borderId="25" xfId="0" applyFont="1" applyBorder="1" applyAlignment="1" applyProtection="1">
      <alignment horizontal="center" vertical="center" shrinkToFit="1"/>
    </xf>
    <xf numFmtId="0" fontId="19" fillId="0" borderId="21" xfId="0" applyFont="1" applyBorder="1" applyAlignment="1" applyProtection="1">
      <alignment vertical="center" shrinkToFit="1"/>
    </xf>
    <xf numFmtId="0" fontId="19" fillId="0" borderId="14" xfId="0" applyFont="1" applyBorder="1" applyAlignment="1" applyProtection="1">
      <alignment horizontal="center" shrinkToFit="1"/>
    </xf>
    <xf numFmtId="0" fontId="19" fillId="0" borderId="0" xfId="0" applyFont="1" applyProtection="1"/>
    <xf numFmtId="0" fontId="16" fillId="5" borderId="0" xfId="0" applyFont="1" applyFill="1" applyAlignment="1" applyProtection="1">
      <alignment horizontal="center" vertical="center" shrinkToFit="1"/>
    </xf>
    <xf numFmtId="0" fontId="16" fillId="5" borderId="0" xfId="0" applyFont="1" applyFill="1" applyProtection="1"/>
    <xf numFmtId="0" fontId="19" fillId="0" borderId="0" xfId="0" applyFont="1" applyAlignment="1" applyProtection="1">
      <alignment horizontal="center" vertical="center" shrinkToFit="1"/>
    </xf>
    <xf numFmtId="0" fontId="16" fillId="4" borderId="0" xfId="0" applyFont="1" applyFill="1" applyAlignment="1" applyProtection="1">
      <alignment horizontal="center" vertical="center" shrinkToFit="1"/>
    </xf>
    <xf numFmtId="0" fontId="16" fillId="4" borderId="0" xfId="0" applyFont="1" applyFill="1" applyProtection="1"/>
    <xf numFmtId="0" fontId="19" fillId="0" borderId="20" xfId="0" applyFont="1" applyFill="1" applyBorder="1" applyAlignment="1" applyProtection="1">
      <alignment horizontal="right" vertical="center" shrinkToFit="1"/>
    </xf>
    <xf numFmtId="0" fontId="25" fillId="0" borderId="0" xfId="0" applyFont="1" applyAlignment="1" applyProtection="1">
      <alignment horizontal="center" vertical="center" shrinkToFit="1"/>
    </xf>
    <xf numFmtId="0" fontId="28" fillId="0" borderId="0" xfId="0" applyFont="1"/>
    <xf numFmtId="14" fontId="0" fillId="0" borderId="0" xfId="0" applyNumberFormat="1"/>
    <xf numFmtId="176" fontId="16" fillId="0" borderId="20" xfId="0" applyNumberFormat="1" applyFont="1" applyBorder="1" applyAlignment="1" applyProtection="1">
      <alignment horizontal="center" vertical="center" shrinkToFit="1"/>
    </xf>
    <xf numFmtId="176" fontId="16" fillId="0" borderId="87" xfId="0" applyNumberFormat="1" applyFont="1" applyBorder="1" applyAlignment="1" applyProtection="1">
      <alignment horizontal="center" vertical="center" shrinkToFit="1"/>
    </xf>
    <xf numFmtId="176" fontId="16" fillId="0" borderId="88" xfId="0" applyNumberFormat="1" applyFont="1" applyBorder="1" applyAlignment="1" applyProtection="1">
      <alignment horizontal="center" vertical="center" shrinkToFit="1"/>
    </xf>
    <xf numFmtId="0" fontId="19" fillId="4" borderId="87" xfId="0" applyFont="1" applyFill="1" applyBorder="1" applyAlignment="1" applyProtection="1">
      <alignment horizontal="right" vertical="center" shrinkToFit="1"/>
      <protection locked="0"/>
    </xf>
    <xf numFmtId="0" fontId="19" fillId="4" borderId="89" xfId="0" applyFont="1" applyFill="1" applyBorder="1" applyAlignment="1" applyProtection="1">
      <alignment horizontal="right" vertical="center" shrinkToFit="1"/>
      <protection locked="0"/>
    </xf>
    <xf numFmtId="0" fontId="19" fillId="0" borderId="6" xfId="0" applyFont="1" applyBorder="1" applyAlignment="1" applyProtection="1">
      <alignment shrinkToFit="1"/>
    </xf>
    <xf numFmtId="0" fontId="24" fillId="0" borderId="0" xfId="0" applyFont="1" applyAlignment="1">
      <alignment vertical="center"/>
    </xf>
    <xf numFmtId="0" fontId="32" fillId="0" borderId="0" xfId="0" applyFont="1" applyAlignment="1" applyProtection="1">
      <alignment vertical="center"/>
    </xf>
    <xf numFmtId="0" fontId="24" fillId="0" borderId="0" xfId="0" applyFont="1" applyAlignment="1">
      <alignment horizontal="right" vertical="center"/>
    </xf>
    <xf numFmtId="0" fontId="33" fillId="0" borderId="0" xfId="0" applyFont="1" applyAlignment="1" applyProtection="1">
      <alignment vertical="center"/>
      <protection locked="0"/>
    </xf>
    <xf numFmtId="0" fontId="34" fillId="0" borderId="0" xfId="0" applyFont="1" applyAlignment="1" applyProtection="1">
      <alignment vertical="center"/>
      <protection locked="0"/>
    </xf>
    <xf numFmtId="0" fontId="34" fillId="0" borderId="0" xfId="0" applyFont="1" applyBorder="1" applyAlignment="1" applyProtection="1">
      <alignment vertical="center"/>
      <protection locked="0"/>
    </xf>
    <xf numFmtId="0" fontId="35" fillId="0" borderId="0" xfId="0" applyFont="1" applyAlignment="1" applyProtection="1">
      <alignment vertical="center"/>
      <protection locked="0"/>
    </xf>
    <xf numFmtId="0" fontId="36" fillId="0" borderId="0" xfId="0" applyFont="1" applyAlignment="1" applyProtection="1">
      <alignment horizontal="right" vertical="center"/>
      <protection locked="0"/>
    </xf>
    <xf numFmtId="0" fontId="36" fillId="0" borderId="0" xfId="0" applyFont="1" applyAlignment="1" applyProtection="1">
      <alignment vertical="center"/>
      <protection locked="0"/>
    </xf>
    <xf numFmtId="0" fontId="39" fillId="0" borderId="0" xfId="0" applyFont="1" applyAlignment="1" applyProtection="1">
      <alignment horizontal="center" vertical="center"/>
      <protection locked="0"/>
    </xf>
    <xf numFmtId="0" fontId="38" fillId="0" borderId="0" xfId="0" applyFont="1" applyAlignment="1" applyProtection="1">
      <alignment vertical="center" shrinkToFit="1"/>
      <protection locked="0"/>
    </xf>
    <xf numFmtId="0" fontId="38" fillId="0" borderId="0" xfId="0" applyFont="1" applyBorder="1" applyAlignment="1" applyProtection="1">
      <alignment vertical="center" shrinkToFit="1"/>
      <protection locked="0"/>
    </xf>
    <xf numFmtId="0" fontId="38" fillId="0" borderId="0" xfId="0" applyFont="1" applyBorder="1" applyAlignment="1" applyProtection="1">
      <alignment vertical="center"/>
      <protection locked="0"/>
    </xf>
    <xf numFmtId="0" fontId="35" fillId="0" borderId="90" xfId="0" applyNumberFormat="1" applyFont="1" applyBorder="1" applyAlignment="1" applyProtection="1">
      <alignment vertical="center"/>
      <protection locked="0"/>
    </xf>
    <xf numFmtId="0" fontId="36" fillId="0" borderId="90" xfId="0" applyFont="1" applyBorder="1" applyAlignment="1" applyProtection="1">
      <alignment vertical="center"/>
      <protection locked="0"/>
    </xf>
    <xf numFmtId="0" fontId="34" fillId="0" borderId="0" xfId="0" applyFont="1" applyBorder="1" applyAlignment="1" applyProtection="1">
      <alignment vertical="center" textRotation="255" shrinkToFit="1"/>
      <protection locked="0"/>
    </xf>
    <xf numFmtId="0" fontId="34" fillId="0" borderId="0" xfId="0" applyFont="1" applyBorder="1" applyAlignment="1" applyProtection="1">
      <alignment vertical="center" shrinkToFit="1"/>
      <protection locked="0"/>
    </xf>
    <xf numFmtId="0" fontId="34" fillId="0" borderId="0" xfId="0" applyFont="1" applyBorder="1" applyAlignment="1" applyProtection="1">
      <alignment horizontal="center" vertical="center"/>
      <protection locked="0"/>
    </xf>
    <xf numFmtId="0" fontId="40" fillId="4" borderId="0" xfId="0" applyFont="1" applyFill="1" applyBorder="1" applyAlignment="1" applyProtection="1">
      <alignment vertical="center" shrinkToFit="1"/>
      <protection locked="0"/>
    </xf>
    <xf numFmtId="0" fontId="36" fillId="0" borderId="0" xfId="0" applyFont="1" applyBorder="1" applyAlignment="1" applyProtection="1">
      <alignment horizontal="center" vertical="center" shrinkToFit="1"/>
      <protection locked="0"/>
    </xf>
    <xf numFmtId="0" fontId="36" fillId="0" borderId="0" xfId="0" applyFont="1" applyBorder="1" applyAlignment="1" applyProtection="1">
      <alignment vertical="center" shrinkToFit="1"/>
      <protection locked="0"/>
    </xf>
    <xf numFmtId="0" fontId="41" fillId="0" borderId="34" xfId="0" applyFont="1" applyBorder="1" applyAlignment="1" applyProtection="1">
      <alignment vertical="center"/>
      <protection locked="0"/>
    </xf>
    <xf numFmtId="0" fontId="34" fillId="0" borderId="34" xfId="0" applyFont="1" applyBorder="1" applyAlignment="1" applyProtection="1">
      <alignment vertical="center"/>
      <protection locked="0"/>
    </xf>
    <xf numFmtId="0" fontId="35" fillId="0" borderId="44" xfId="0" applyFont="1" applyBorder="1" applyAlignment="1" applyProtection="1">
      <alignment horizontal="distributed" vertical="center"/>
    </xf>
    <xf numFmtId="0" fontId="35" fillId="0" borderId="97" xfId="0" applyFont="1" applyBorder="1" applyAlignment="1" applyProtection="1">
      <alignment horizontal="distributed" vertical="center"/>
    </xf>
    <xf numFmtId="0" fontId="39" fillId="0" borderId="51" xfId="0" applyNumberFormat="1" applyFont="1" applyBorder="1" applyAlignment="1" applyProtection="1">
      <alignment horizontal="center" vertical="center" wrapText="1"/>
    </xf>
    <xf numFmtId="0" fontId="42" fillId="7" borderId="37" xfId="0" applyFont="1" applyFill="1" applyBorder="1" applyAlignment="1" applyProtection="1">
      <alignment horizontal="center" vertical="center"/>
    </xf>
    <xf numFmtId="0" fontId="42" fillId="7" borderId="99" xfId="0" applyFont="1" applyFill="1" applyBorder="1" applyAlignment="1" applyProtection="1">
      <alignment horizontal="center" vertical="center"/>
    </xf>
    <xf numFmtId="0" fontId="42" fillId="0" borderId="37" xfId="0" applyFont="1" applyFill="1" applyBorder="1" applyAlignment="1" applyProtection="1">
      <alignment horizontal="center" vertical="center"/>
      <protection locked="0"/>
    </xf>
    <xf numFmtId="0" fontId="42" fillId="0" borderId="78" xfId="0" applyFont="1" applyFill="1" applyBorder="1" applyAlignment="1" applyProtection="1">
      <alignment horizontal="center" vertical="center"/>
      <protection locked="0"/>
    </xf>
    <xf numFmtId="0" fontId="34" fillId="0" borderId="31" xfId="0" applyFont="1" applyBorder="1" applyAlignment="1" applyProtection="1">
      <alignment horizontal="center" vertical="top" textRotation="255" indent="1"/>
      <protection locked="0"/>
    </xf>
    <xf numFmtId="0" fontId="34" fillId="0" borderId="100" xfId="0" applyFont="1" applyBorder="1" applyAlignment="1" applyProtection="1">
      <alignment horizontal="center" vertical="top" textRotation="255" indent="1"/>
      <protection locked="0"/>
    </xf>
    <xf numFmtId="0" fontId="35" fillId="0" borderId="0" xfId="0" applyFont="1" applyAlignment="1" applyProtection="1">
      <alignment vertical="center" shrinkToFit="1"/>
      <protection locked="0"/>
    </xf>
    <xf numFmtId="0" fontId="35" fillId="0" borderId="0" xfId="0" applyFont="1" applyAlignment="1" applyProtection="1">
      <alignment horizontal="right" vertical="center" indent="1"/>
      <protection locked="0"/>
    </xf>
    <xf numFmtId="0" fontId="34" fillId="0" borderId="50" xfId="0" applyFont="1" applyBorder="1" applyAlignment="1" applyProtection="1">
      <alignment vertical="center"/>
      <protection locked="0"/>
    </xf>
    <xf numFmtId="176" fontId="16" fillId="0" borderId="1" xfId="0" applyNumberFormat="1" applyFont="1" applyBorder="1" applyAlignment="1" applyProtection="1">
      <alignment horizontal="center" vertical="center" shrinkToFit="1"/>
    </xf>
    <xf numFmtId="0" fontId="19" fillId="0" borderId="18" xfId="0" applyFont="1" applyBorder="1" applyAlignment="1" applyProtection="1">
      <alignment horizontal="right" vertical="center" shrinkToFit="1"/>
    </xf>
    <xf numFmtId="0" fontId="19" fillId="0" borderId="27" xfId="0" applyFont="1" applyBorder="1" applyAlignment="1" applyProtection="1">
      <alignment horizontal="right" vertical="center" shrinkToFit="1"/>
    </xf>
    <xf numFmtId="0" fontId="16" fillId="0" borderId="0" xfId="0" applyFont="1" applyAlignment="1" applyProtection="1">
      <alignment horizontal="center"/>
    </xf>
    <xf numFmtId="0" fontId="19" fillId="4" borderId="20" xfId="0" applyFont="1" applyFill="1" applyBorder="1" applyAlignment="1" applyProtection="1">
      <alignment vertical="center" shrinkToFit="1"/>
    </xf>
    <xf numFmtId="0" fontId="19" fillId="4" borderId="87" xfId="0" applyFont="1" applyFill="1" applyBorder="1" applyAlignment="1" applyProtection="1">
      <alignment horizontal="right" vertical="center" shrinkToFit="1"/>
    </xf>
    <xf numFmtId="0" fontId="19" fillId="4" borderId="88" xfId="0" applyFont="1" applyFill="1" applyBorder="1" applyAlignment="1" applyProtection="1">
      <alignment horizontal="right" vertical="center" shrinkToFit="1"/>
    </xf>
    <xf numFmtId="0" fontId="19" fillId="4" borderId="1" xfId="0" applyFont="1" applyFill="1" applyBorder="1" applyAlignment="1" applyProtection="1">
      <alignment horizontal="right" vertical="center" shrinkToFit="1"/>
    </xf>
    <xf numFmtId="0" fontId="19" fillId="4" borderId="24" xfId="0" applyFont="1" applyFill="1" applyBorder="1" applyAlignment="1" applyProtection="1">
      <alignment horizontal="right" vertical="center" shrinkToFit="1"/>
    </xf>
    <xf numFmtId="0" fontId="19" fillId="4" borderId="89" xfId="0" applyFont="1" applyFill="1" applyBorder="1" applyAlignment="1" applyProtection="1">
      <alignment horizontal="right" vertical="center" shrinkToFit="1"/>
    </xf>
    <xf numFmtId="0" fontId="19" fillId="0" borderId="27" xfId="0" applyFont="1" applyBorder="1" applyAlignment="1" applyProtection="1">
      <alignment horizontal="right" vertical="center" shrinkToFit="1"/>
    </xf>
    <xf numFmtId="0" fontId="19" fillId="0" borderId="18" xfId="0" applyFont="1" applyBorder="1" applyAlignment="1" applyProtection="1">
      <alignment horizontal="right" vertical="center" shrinkToFit="1"/>
    </xf>
    <xf numFmtId="0" fontId="19" fillId="0" borderId="27" xfId="0" applyFont="1" applyBorder="1" applyAlignment="1" applyProtection="1">
      <alignment horizontal="right" vertical="center" shrinkToFit="1"/>
    </xf>
    <xf numFmtId="0" fontId="16" fillId="0" borderId="0" xfId="0" applyFont="1" applyAlignment="1" applyProtection="1">
      <alignment horizontal="center"/>
    </xf>
    <xf numFmtId="0" fontId="25" fillId="0" borderId="47" xfId="0" applyFont="1" applyBorder="1" applyAlignment="1" applyProtection="1">
      <alignment shrinkToFit="1"/>
    </xf>
    <xf numFmtId="0" fontId="19" fillId="0" borderId="87" xfId="0" applyFont="1" applyFill="1" applyBorder="1" applyAlignment="1" applyProtection="1">
      <alignment horizontal="right" vertical="center" shrinkToFit="1"/>
    </xf>
    <xf numFmtId="0" fontId="16" fillId="0" borderId="8" xfId="0" applyFont="1" applyFill="1" applyBorder="1" applyAlignment="1" applyProtection="1">
      <alignment horizontal="center" vertical="center" shrinkToFit="1"/>
    </xf>
    <xf numFmtId="176" fontId="16" fillId="0" borderId="85" xfId="0" applyNumberFormat="1" applyFont="1" applyBorder="1" applyAlignment="1" applyProtection="1">
      <alignment horizontal="center" vertical="center" shrinkToFit="1"/>
    </xf>
    <xf numFmtId="176" fontId="16" fillId="0" borderId="8" xfId="0" applyNumberFormat="1" applyFont="1" applyBorder="1" applyAlignment="1" applyProtection="1">
      <alignment horizontal="center" vertical="center" shrinkToFit="1"/>
    </xf>
    <xf numFmtId="176" fontId="16" fillId="0" borderId="18" xfId="0" applyNumberFormat="1" applyFont="1" applyBorder="1" applyAlignment="1" applyProtection="1">
      <alignment horizontal="center" vertical="center" shrinkToFit="1"/>
    </xf>
    <xf numFmtId="176" fontId="16" fillId="0" borderId="21" xfId="0" applyNumberFormat="1" applyFont="1" applyBorder="1" applyAlignment="1" applyProtection="1">
      <alignment horizontal="center" vertical="center" shrinkToFit="1"/>
    </xf>
    <xf numFmtId="0" fontId="22" fillId="0" borderId="81" xfId="0" applyFont="1" applyBorder="1" applyAlignment="1" applyProtection="1">
      <alignment horizontal="center" vertical="center" textRotation="255"/>
    </xf>
    <xf numFmtId="0" fontId="22" fillId="0" borderId="83" xfId="0" applyFont="1" applyBorder="1" applyAlignment="1" applyProtection="1">
      <alignment horizontal="center" vertical="center" textRotation="255"/>
    </xf>
    <xf numFmtId="0" fontId="22" fillId="0" borderId="84" xfId="0" applyFont="1" applyBorder="1" applyAlignment="1" applyProtection="1">
      <alignment horizontal="center" vertical="center" textRotation="255"/>
    </xf>
    <xf numFmtId="0" fontId="23" fillId="0" borderId="4" xfId="0" applyFont="1" applyFill="1" applyBorder="1" applyAlignment="1" applyProtection="1">
      <alignment horizontal="center" shrinkToFit="1"/>
    </xf>
    <xf numFmtId="0" fontId="23" fillId="0" borderId="38" xfId="0" applyFont="1" applyFill="1" applyBorder="1" applyAlignment="1" applyProtection="1">
      <alignment horizontal="center" shrinkToFit="1"/>
    </xf>
    <xf numFmtId="0" fontId="23" fillId="0" borderId="6" xfId="0" applyFont="1" applyFill="1" applyBorder="1" applyAlignment="1" applyProtection="1">
      <alignment horizontal="center" shrinkToFit="1"/>
    </xf>
    <xf numFmtId="176" fontId="16" fillId="0" borderId="81" xfId="0" applyNumberFormat="1" applyFont="1" applyBorder="1" applyAlignment="1" applyProtection="1">
      <alignment horizontal="center" vertical="center" shrinkToFit="1"/>
    </xf>
    <xf numFmtId="176" fontId="16" fillId="0" borderId="86" xfId="0" applyNumberFormat="1" applyFont="1" applyBorder="1" applyAlignment="1" applyProtection="1">
      <alignment horizontal="center" vertical="center" shrinkToFit="1"/>
    </xf>
    <xf numFmtId="0" fontId="16" fillId="0" borderId="10" xfId="0" applyFont="1" applyBorder="1" applyAlignment="1" applyProtection="1">
      <alignment horizontal="distributed" vertical="center" shrinkToFit="1"/>
    </xf>
    <xf numFmtId="0" fontId="16" fillId="0" borderId="2" xfId="0" applyFont="1" applyBorder="1" applyAlignment="1" applyProtection="1">
      <alignment horizontal="distributed" vertical="center" shrinkToFit="1"/>
    </xf>
    <xf numFmtId="0" fontId="16" fillId="0" borderId="3" xfId="0" applyFont="1" applyBorder="1" applyAlignment="1" applyProtection="1">
      <alignment horizontal="distributed" vertical="center" shrinkToFit="1"/>
    </xf>
    <xf numFmtId="0" fontId="16" fillId="0" borderId="16" xfId="0" applyFont="1" applyBorder="1" applyAlignment="1" applyProtection="1">
      <alignment horizontal="center"/>
    </xf>
    <xf numFmtId="0" fontId="18" fillId="0" borderId="40" xfId="0" applyFont="1" applyFill="1" applyBorder="1" applyAlignment="1" applyProtection="1">
      <alignment shrinkToFit="1"/>
    </xf>
    <xf numFmtId="0" fontId="18" fillId="0" borderId="41" xfId="0" applyFont="1" applyFill="1" applyBorder="1" applyAlignment="1" applyProtection="1">
      <alignment shrinkToFit="1"/>
    </xf>
    <xf numFmtId="0" fontId="18" fillId="0" borderId="82" xfId="0" applyFont="1" applyFill="1" applyBorder="1" applyAlignment="1" applyProtection="1">
      <alignment shrinkToFit="1"/>
    </xf>
    <xf numFmtId="0" fontId="18" fillId="0" borderId="69" xfId="0" applyFont="1" applyFill="1" applyBorder="1" applyAlignment="1" applyProtection="1">
      <alignment shrinkToFit="1"/>
    </xf>
    <xf numFmtId="0" fontId="18" fillId="0" borderId="34" xfId="0" applyFont="1" applyFill="1" applyBorder="1" applyAlignment="1" applyProtection="1">
      <alignment shrinkToFit="1"/>
    </xf>
    <xf numFmtId="0" fontId="18" fillId="0" borderId="35" xfId="0" applyFont="1" applyFill="1" applyBorder="1" applyAlignment="1" applyProtection="1">
      <alignment shrinkToFit="1"/>
    </xf>
    <xf numFmtId="0" fontId="31" fillId="0" borderId="40" xfId="0" applyFont="1" applyFill="1" applyBorder="1" applyAlignment="1" applyProtection="1">
      <alignment horizontal="center" vertical="center" wrapText="1" shrinkToFit="1"/>
    </xf>
    <xf numFmtId="0" fontId="31" fillId="0" borderId="41" xfId="0" applyFont="1" applyFill="1" applyBorder="1" applyAlignment="1" applyProtection="1">
      <alignment horizontal="center" vertical="center" wrapText="1" shrinkToFit="1"/>
    </xf>
    <xf numFmtId="0" fontId="31" fillId="0" borderId="82" xfId="0" applyFont="1" applyFill="1" applyBorder="1" applyAlignment="1" applyProtection="1">
      <alignment horizontal="center" vertical="center" wrapText="1" shrinkToFit="1"/>
    </xf>
    <xf numFmtId="0" fontId="31" fillId="0" borderId="69" xfId="0" applyFont="1" applyFill="1" applyBorder="1" applyAlignment="1" applyProtection="1">
      <alignment horizontal="center" vertical="center" wrapText="1" shrinkToFit="1"/>
    </xf>
    <xf numFmtId="0" fontId="31" fillId="0" borderId="34" xfId="0" applyFont="1" applyFill="1" applyBorder="1" applyAlignment="1" applyProtection="1">
      <alignment horizontal="center" vertical="center" wrapText="1" shrinkToFit="1"/>
    </xf>
    <xf numFmtId="0" fontId="31" fillId="0" borderId="35" xfId="0" applyFont="1" applyFill="1" applyBorder="1" applyAlignment="1" applyProtection="1">
      <alignment horizontal="center" vertical="center" wrapText="1" shrinkToFit="1"/>
    </xf>
    <xf numFmtId="0" fontId="31" fillId="0" borderId="40" xfId="0" applyFont="1" applyFill="1" applyBorder="1" applyAlignment="1" applyProtection="1">
      <alignment horizontal="center" vertical="center" wrapText="1"/>
    </xf>
    <xf numFmtId="0" fontId="31" fillId="0" borderId="82" xfId="0" applyFont="1" applyFill="1" applyBorder="1" applyAlignment="1" applyProtection="1">
      <alignment horizontal="center" vertical="center" wrapText="1"/>
    </xf>
    <xf numFmtId="0" fontId="31" fillId="0" borderId="69" xfId="0" applyFont="1" applyFill="1" applyBorder="1" applyAlignment="1" applyProtection="1">
      <alignment horizontal="center" vertical="center" wrapText="1"/>
    </xf>
    <xf numFmtId="0" fontId="31" fillId="0" borderId="35" xfId="0" applyFont="1" applyFill="1" applyBorder="1" applyAlignment="1" applyProtection="1">
      <alignment horizontal="center" vertical="center" wrapText="1"/>
    </xf>
    <xf numFmtId="0" fontId="19" fillId="4" borderId="1" xfId="0" applyFont="1" applyFill="1" applyBorder="1" applyAlignment="1" applyProtection="1">
      <alignment horizontal="center"/>
    </xf>
    <xf numFmtId="0" fontId="19" fillId="4" borderId="2" xfId="0" applyFont="1" applyFill="1" applyBorder="1" applyAlignment="1" applyProtection="1">
      <alignment horizontal="center"/>
    </xf>
    <xf numFmtId="0" fontId="19" fillId="4" borderId="3" xfId="0" applyFont="1" applyFill="1" applyBorder="1" applyAlignment="1" applyProtection="1">
      <alignment horizontal="center"/>
    </xf>
    <xf numFmtId="0" fontId="23" fillId="0" borderId="4" xfId="0" applyFont="1" applyFill="1" applyBorder="1" applyAlignment="1" applyProtection="1">
      <alignment horizontal="center" vertical="center" shrinkToFit="1"/>
    </xf>
    <xf numFmtId="0" fontId="23" fillId="0" borderId="38" xfId="0" applyFont="1" applyFill="1" applyBorder="1" applyAlignment="1" applyProtection="1">
      <alignment horizontal="center" vertical="center" shrinkToFit="1"/>
    </xf>
    <xf numFmtId="0" fontId="23" fillId="0" borderId="6" xfId="0" applyFont="1" applyFill="1" applyBorder="1" applyAlignment="1" applyProtection="1">
      <alignment horizontal="center" vertical="center" shrinkToFit="1"/>
    </xf>
    <xf numFmtId="0" fontId="24" fillId="0" borderId="4" xfId="0" applyFont="1" applyFill="1" applyBorder="1" applyAlignment="1" applyProtection="1">
      <alignment horizontal="center" vertical="center" shrinkToFit="1"/>
    </xf>
    <xf numFmtId="0" fontId="24" fillId="0" borderId="6" xfId="0" applyFont="1" applyFill="1" applyBorder="1" applyAlignment="1" applyProtection="1">
      <alignment horizontal="center" vertical="center" shrinkToFit="1"/>
    </xf>
    <xf numFmtId="0" fontId="19" fillId="0" borderId="18" xfId="0" applyFont="1" applyBorder="1" applyAlignment="1" applyProtection="1">
      <alignment horizontal="right" vertical="center" shrinkToFit="1"/>
    </xf>
    <xf numFmtId="0" fontId="19" fillId="0" borderId="27" xfId="0" applyFont="1" applyBorder="1" applyAlignment="1" applyProtection="1">
      <alignment horizontal="right" vertical="center" shrinkToFit="1"/>
    </xf>
    <xf numFmtId="0" fontId="16" fillId="0" borderId="0" xfId="0" applyFont="1" applyAlignment="1" applyProtection="1">
      <alignment horizontal="left" vertical="center" shrinkToFit="1"/>
    </xf>
    <xf numFmtId="0" fontId="19" fillId="0" borderId="4" xfId="0" applyFont="1" applyBorder="1" applyAlignment="1" applyProtection="1">
      <alignment horizontal="center" vertical="center" shrinkToFit="1"/>
    </xf>
    <xf numFmtId="0" fontId="19" fillId="0" borderId="38" xfId="0" applyFont="1" applyBorder="1" applyAlignment="1" applyProtection="1">
      <alignment horizontal="center" vertical="center" shrinkToFit="1"/>
    </xf>
    <xf numFmtId="0" fontId="19" fillId="4" borderId="38" xfId="0" applyFont="1" applyFill="1" applyBorder="1" applyAlignment="1" applyProtection="1">
      <alignment horizontal="center"/>
    </xf>
    <xf numFmtId="0" fontId="19" fillId="0" borderId="13" xfId="0" applyFont="1" applyBorder="1" applyAlignment="1" applyProtection="1">
      <alignment horizontal="center" vertical="center" shrinkToFit="1"/>
    </xf>
    <xf numFmtId="0" fontId="19" fillId="0" borderId="36" xfId="0" applyFont="1" applyBorder="1" applyAlignment="1" applyProtection="1">
      <alignment horizontal="center" vertical="center" shrinkToFit="1"/>
    </xf>
    <xf numFmtId="0" fontId="19" fillId="0" borderId="19" xfId="0" applyFont="1" applyBorder="1" applyAlignment="1" applyProtection="1">
      <alignment horizontal="right" vertical="center" shrinkToFit="1"/>
    </xf>
    <xf numFmtId="0" fontId="19" fillId="0" borderId="16" xfId="0" applyFont="1" applyBorder="1" applyAlignment="1" applyProtection="1">
      <alignment horizontal="right" vertical="center" shrinkToFit="1"/>
    </xf>
    <xf numFmtId="0" fontId="25" fillId="0" borderId="0" xfId="0" applyFont="1" applyAlignment="1" applyProtection="1">
      <alignment horizontal="center" shrinkToFit="1"/>
    </xf>
    <xf numFmtId="0" fontId="19" fillId="4" borderId="1" xfId="0" applyFont="1" applyFill="1" applyBorder="1" applyAlignment="1" applyProtection="1">
      <alignment horizontal="center" shrinkToFit="1"/>
    </xf>
    <xf numFmtId="0" fontId="19" fillId="4" borderId="2" xfId="0" applyFont="1" applyFill="1" applyBorder="1" applyAlignment="1" applyProtection="1">
      <alignment horizontal="center" shrinkToFit="1"/>
    </xf>
    <xf numFmtId="0" fontId="19" fillId="4" borderId="3" xfId="0" applyFont="1" applyFill="1" applyBorder="1" applyAlignment="1" applyProtection="1">
      <alignment horizontal="center" shrinkToFit="1"/>
    </xf>
    <xf numFmtId="180" fontId="18" fillId="5" borderId="0" xfId="0" applyNumberFormat="1" applyFont="1" applyFill="1" applyAlignment="1" applyProtection="1">
      <alignment horizontal="center"/>
    </xf>
    <xf numFmtId="181" fontId="30" fillId="4" borderId="0" xfId="0" quotePrefix="1" applyNumberFormat="1" applyFont="1" applyFill="1" applyAlignment="1" applyProtection="1">
      <alignment horizontal="center"/>
    </xf>
    <xf numFmtId="0" fontId="18" fillId="0" borderId="0" xfId="0" applyFont="1" applyAlignment="1" applyProtection="1">
      <alignment horizontal="center" shrinkToFit="1"/>
    </xf>
    <xf numFmtId="0" fontId="18" fillId="0" borderId="47" xfId="0" applyFont="1" applyBorder="1" applyAlignment="1" applyProtection="1">
      <alignment horizontal="center" shrinkToFit="1"/>
    </xf>
    <xf numFmtId="0" fontId="16" fillId="0" borderId="39" xfId="0" applyFont="1" applyBorder="1" applyAlignment="1" applyProtection="1">
      <alignment horizontal="center" shrinkToFit="1"/>
    </xf>
    <xf numFmtId="0" fontId="16" fillId="0" borderId="26" xfId="0" applyFont="1" applyBorder="1" applyAlignment="1" applyProtection="1">
      <alignment horizontal="center" shrinkToFit="1"/>
    </xf>
    <xf numFmtId="0" fontId="16" fillId="0" borderId="101" xfId="0" applyFont="1" applyBorder="1" applyAlignment="1" applyProtection="1">
      <alignment horizontal="center" shrinkToFit="1"/>
    </xf>
    <xf numFmtId="0" fontId="16" fillId="0" borderId="102" xfId="0" applyFont="1" applyBorder="1" applyAlignment="1" applyProtection="1">
      <alignment horizontal="center" shrinkToFit="1"/>
    </xf>
    <xf numFmtId="0" fontId="19" fillId="0" borderId="28" xfId="0" applyFont="1" applyBorder="1" applyAlignment="1" applyProtection="1">
      <alignment horizontal="center" vertical="center" shrinkToFit="1"/>
    </xf>
    <xf numFmtId="0" fontId="19" fillId="0" borderId="29" xfId="0" applyFont="1" applyBorder="1" applyAlignment="1" applyProtection="1">
      <alignment horizontal="center" vertical="center" shrinkToFit="1"/>
    </xf>
    <xf numFmtId="0" fontId="16" fillId="0" borderId="0" xfId="0" applyFont="1" applyAlignment="1" applyProtection="1">
      <alignment horizontal="center"/>
    </xf>
    <xf numFmtId="0" fontId="23" fillId="0" borderId="4" xfId="0" applyFont="1" applyFill="1" applyBorder="1" applyAlignment="1" applyProtection="1">
      <alignment horizontal="center" shrinkToFit="1"/>
      <protection locked="0"/>
    </xf>
    <xf numFmtId="0" fontId="24" fillId="0" borderId="38" xfId="0" applyFont="1" applyFill="1" applyBorder="1" applyAlignment="1" applyProtection="1">
      <alignment horizontal="center" shrinkToFit="1"/>
      <protection locked="0"/>
    </xf>
    <xf numFmtId="0" fontId="24" fillId="0" borderId="6" xfId="0" applyFont="1" applyFill="1" applyBorder="1" applyAlignment="1" applyProtection="1">
      <alignment horizontal="center" shrinkToFit="1"/>
      <protection locked="0"/>
    </xf>
    <xf numFmtId="0" fontId="16" fillId="0" borderId="15" xfId="0" applyFont="1" applyBorder="1" applyAlignment="1" applyProtection="1">
      <alignment horizontal="distributed" vertical="center" shrinkToFit="1"/>
    </xf>
    <xf numFmtId="0" fontId="16" fillId="0" borderId="15" xfId="0" applyFont="1" applyBorder="1" applyAlignment="1" applyProtection="1">
      <alignment vertical="center" shrinkToFit="1"/>
    </xf>
    <xf numFmtId="0" fontId="19" fillId="4" borderId="1" xfId="0" applyFont="1" applyFill="1" applyBorder="1" applyAlignment="1" applyProtection="1">
      <alignment horizontal="center"/>
      <protection locked="0"/>
    </xf>
    <xf numFmtId="0" fontId="19" fillId="4" borderId="2" xfId="0" applyFont="1" applyFill="1" applyBorder="1" applyAlignment="1" applyProtection="1">
      <alignment horizontal="center"/>
      <protection locked="0"/>
    </xf>
    <xf numFmtId="0" fontId="19" fillId="4" borderId="3" xfId="0" applyFont="1" applyFill="1" applyBorder="1" applyAlignment="1" applyProtection="1">
      <alignment horizontal="center"/>
      <protection locked="0"/>
    </xf>
    <xf numFmtId="0" fontId="23" fillId="0" borderId="4" xfId="0" applyFont="1" applyFill="1" applyBorder="1" applyAlignment="1" applyProtection="1">
      <alignment horizontal="center" vertical="center" shrinkToFit="1"/>
      <protection locked="0"/>
    </xf>
    <xf numFmtId="0" fontId="0" fillId="0" borderId="38" xfId="0" applyFill="1" applyBorder="1" applyAlignment="1" applyProtection="1">
      <alignment horizontal="center" vertical="center" shrinkToFit="1"/>
      <protection locked="0"/>
    </xf>
    <xf numFmtId="0" fontId="0" fillId="0" borderId="6" xfId="0" applyFill="1" applyBorder="1" applyAlignment="1" applyProtection="1">
      <alignment horizontal="center" vertical="center" shrinkToFit="1"/>
      <protection locked="0"/>
    </xf>
    <xf numFmtId="181" fontId="30" fillId="4" borderId="0" xfId="0" quotePrefix="1" applyNumberFormat="1" applyFont="1" applyFill="1" applyAlignment="1" applyProtection="1">
      <alignment horizontal="center"/>
      <protection locked="0"/>
    </xf>
    <xf numFmtId="180" fontId="18" fillId="5" borderId="0" xfId="0" applyNumberFormat="1" applyFont="1" applyFill="1" applyAlignment="1" applyProtection="1">
      <alignment horizontal="center"/>
      <protection locked="0"/>
    </xf>
    <xf numFmtId="0" fontId="16" fillId="0" borderId="30" xfId="0" applyFont="1" applyBorder="1" applyAlignment="1" applyProtection="1">
      <alignment horizontal="center" shrinkToFit="1"/>
    </xf>
    <xf numFmtId="0" fontId="16" fillId="0" borderId="31" xfId="0" applyFont="1" applyBorder="1" applyAlignment="1" applyProtection="1">
      <alignment horizontal="center" shrinkToFit="1"/>
    </xf>
    <xf numFmtId="0" fontId="16" fillId="0" borderId="28" xfId="0" applyFont="1" applyBorder="1" applyAlignment="1" applyProtection="1">
      <alignment horizontal="center" shrinkToFit="1"/>
    </xf>
    <xf numFmtId="0" fontId="16" fillId="0" borderId="29" xfId="0" applyFont="1" applyBorder="1" applyAlignment="1" applyProtection="1">
      <alignment horizontal="center" shrinkToFit="1"/>
    </xf>
    <xf numFmtId="176" fontId="16" fillId="0" borderId="49" xfId="0" applyNumberFormat="1" applyFont="1" applyBorder="1" applyAlignment="1" applyProtection="1">
      <alignment horizontal="center" vertical="center" shrinkToFit="1"/>
    </xf>
    <xf numFmtId="0" fontId="24" fillId="0" borderId="38" xfId="0" applyFont="1" applyFill="1" applyBorder="1" applyAlignment="1" applyProtection="1">
      <alignment horizontal="center" vertical="center" shrinkToFit="1"/>
      <protection locked="0"/>
    </xf>
    <xf numFmtId="0" fontId="0" fillId="0" borderId="0" xfId="0" applyAlignment="1" applyProtection="1">
      <alignment horizontal="center" shrinkToFit="1"/>
    </xf>
    <xf numFmtId="0" fontId="0" fillId="0" borderId="41" xfId="0" applyFill="1" applyBorder="1" applyAlignment="1" applyProtection="1">
      <alignment shrinkToFit="1"/>
    </xf>
    <xf numFmtId="0" fontId="0" fillId="0" borderId="82" xfId="0" applyFill="1" applyBorder="1" applyAlignment="1" applyProtection="1">
      <alignment shrinkToFit="1"/>
    </xf>
    <xf numFmtId="0" fontId="0" fillId="0" borderId="69" xfId="0" applyFill="1" applyBorder="1" applyAlignment="1" applyProtection="1">
      <alignment shrinkToFit="1"/>
    </xf>
    <xf numFmtId="0" fontId="0" fillId="0" borderId="34" xfId="0" applyFill="1" applyBorder="1" applyAlignment="1" applyProtection="1">
      <alignment shrinkToFit="1"/>
    </xf>
    <xf numFmtId="0" fontId="0" fillId="0" borderId="35" xfId="0" applyFill="1" applyBorder="1" applyAlignment="1" applyProtection="1">
      <alignment shrinkToFit="1"/>
    </xf>
    <xf numFmtId="0" fontId="16" fillId="0" borderId="40" xfId="0" applyFont="1" applyFill="1" applyBorder="1" applyAlignment="1" applyProtection="1">
      <alignment horizontal="center" vertical="center" shrinkToFit="1"/>
    </xf>
    <xf numFmtId="0" fontId="16" fillId="0" borderId="41" xfId="0" applyFont="1" applyFill="1" applyBorder="1" applyAlignment="1" applyProtection="1">
      <alignment horizontal="center" vertical="center" shrinkToFit="1"/>
    </xf>
    <xf numFmtId="0" fontId="16" fillId="0" borderId="82" xfId="0" applyFont="1" applyFill="1" applyBorder="1" applyAlignment="1" applyProtection="1">
      <alignment horizontal="center" vertical="center" shrinkToFit="1"/>
    </xf>
    <xf numFmtId="0" fontId="16" fillId="0" borderId="69" xfId="0" applyFont="1" applyFill="1" applyBorder="1" applyAlignment="1" applyProtection="1">
      <alignment horizontal="center" vertical="center" shrinkToFit="1"/>
    </xf>
    <xf numFmtId="0" fontId="16" fillId="0" borderId="34" xfId="0" applyFont="1" applyFill="1" applyBorder="1" applyAlignment="1" applyProtection="1">
      <alignment horizontal="center" vertical="center" shrinkToFit="1"/>
    </xf>
    <xf numFmtId="0" fontId="16" fillId="0" borderId="35" xfId="0" applyFont="1" applyFill="1" applyBorder="1" applyAlignment="1" applyProtection="1">
      <alignment horizontal="center" vertical="center" shrinkToFit="1"/>
    </xf>
    <xf numFmtId="0" fontId="19" fillId="0" borderId="38" xfId="0" applyFont="1" applyFill="1" applyBorder="1" applyAlignment="1" applyProtection="1">
      <alignment horizontal="center"/>
    </xf>
    <xf numFmtId="180" fontId="18" fillId="0" borderId="0" xfId="0" applyNumberFormat="1" applyFont="1" applyFill="1" applyAlignment="1" applyProtection="1">
      <alignment horizontal="center"/>
    </xf>
    <xf numFmtId="0" fontId="19" fillId="0" borderId="1" xfId="0" applyFont="1" applyFill="1" applyBorder="1" applyAlignment="1" applyProtection="1">
      <alignment horizontal="center" shrinkToFit="1"/>
    </xf>
    <xf numFmtId="0" fontId="19" fillId="0" borderId="2" xfId="0" applyFont="1" applyFill="1" applyBorder="1" applyAlignment="1" applyProtection="1">
      <alignment horizontal="center" shrinkToFit="1"/>
    </xf>
    <xf numFmtId="0" fontId="19" fillId="0" borderId="3" xfId="0" applyFont="1" applyFill="1" applyBorder="1" applyAlignment="1" applyProtection="1">
      <alignment horizontal="center" shrinkToFit="1"/>
    </xf>
    <xf numFmtId="0" fontId="19" fillId="4" borderId="38" xfId="0" applyFont="1" applyFill="1" applyBorder="1" applyAlignment="1" applyProtection="1">
      <alignment horizontal="center"/>
      <protection locked="0"/>
    </xf>
    <xf numFmtId="181" fontId="30" fillId="0" borderId="0" xfId="0" quotePrefix="1" applyNumberFormat="1" applyFont="1" applyFill="1" applyAlignment="1" applyProtection="1">
      <alignment horizontal="center"/>
    </xf>
    <xf numFmtId="0" fontId="25" fillId="0" borderId="0" xfId="0" applyFont="1" applyAlignment="1" applyProtection="1">
      <alignment shrinkToFit="1"/>
    </xf>
    <xf numFmtId="0" fontId="0" fillId="0" borderId="0" xfId="0" applyAlignment="1" applyProtection="1">
      <alignment shrinkToFit="1"/>
    </xf>
    <xf numFmtId="0" fontId="16" fillId="0" borderId="10" xfId="0" applyFont="1" applyBorder="1" applyAlignment="1" applyProtection="1">
      <alignment vertical="center" shrinkToFit="1"/>
    </xf>
    <xf numFmtId="0" fontId="16" fillId="0" borderId="2" xfId="0" applyFont="1" applyBorder="1" applyAlignment="1" applyProtection="1">
      <alignment vertical="center" shrinkToFit="1"/>
    </xf>
    <xf numFmtId="0" fontId="16" fillId="0" borderId="3" xfId="0" applyFont="1" applyBorder="1" applyAlignment="1" applyProtection="1">
      <alignment vertical="center" shrinkToFit="1"/>
    </xf>
    <xf numFmtId="0" fontId="24" fillId="0" borderId="4" xfId="0" applyFont="1" applyFill="1" applyBorder="1" applyAlignment="1" applyProtection="1">
      <alignment horizontal="center" vertical="center" shrinkToFit="1"/>
      <protection locked="0"/>
    </xf>
    <xf numFmtId="0" fontId="24" fillId="0" borderId="6" xfId="0" applyFont="1" applyFill="1" applyBorder="1" applyAlignment="1" applyProtection="1">
      <alignment horizontal="center" vertical="center" shrinkToFit="1"/>
      <protection locked="0"/>
    </xf>
    <xf numFmtId="0" fontId="25" fillId="0" borderId="47" xfId="0" applyFont="1" applyBorder="1" applyAlignment="1" applyProtection="1">
      <alignment shrinkToFit="1"/>
    </xf>
    <xf numFmtId="0" fontId="23" fillId="0" borderId="38" xfId="0" applyFont="1" applyFill="1" applyBorder="1" applyAlignment="1" applyProtection="1">
      <alignment horizontal="center" shrinkToFit="1"/>
      <protection locked="0"/>
    </xf>
    <xf numFmtId="0" fontId="23" fillId="0" borderId="6" xfId="0" applyFont="1" applyFill="1" applyBorder="1" applyAlignment="1" applyProtection="1">
      <alignment horizontal="center" shrinkToFit="1"/>
      <protection locked="0"/>
    </xf>
    <xf numFmtId="0" fontId="23" fillId="0" borderId="38" xfId="0" applyFont="1" applyFill="1" applyBorder="1" applyAlignment="1" applyProtection="1">
      <alignment horizontal="center" vertical="center" shrinkToFit="1"/>
      <protection locked="0"/>
    </xf>
    <xf numFmtId="0" fontId="23" fillId="0" borderId="6" xfId="0" applyFont="1" applyFill="1" applyBorder="1" applyAlignment="1" applyProtection="1">
      <alignment horizontal="center" vertical="center" shrinkToFit="1"/>
      <protection locked="0"/>
    </xf>
    <xf numFmtId="0" fontId="4" fillId="0" borderId="50" xfId="2" applyBorder="1" applyAlignment="1">
      <alignment horizontal="center" vertical="center"/>
    </xf>
    <xf numFmtId="0" fontId="4" fillId="0" borderId="75" xfId="2" applyBorder="1" applyAlignment="1">
      <alignment horizontal="center" vertical="center"/>
    </xf>
    <xf numFmtId="0" fontId="4" fillId="0" borderId="32" xfId="2" applyBorder="1" applyAlignment="1">
      <alignment horizontal="center" vertical="center"/>
    </xf>
    <xf numFmtId="0" fontId="4" fillId="0" borderId="76" xfId="2" applyBorder="1" applyAlignment="1">
      <alignment horizontal="center" vertical="center"/>
    </xf>
    <xf numFmtId="0" fontId="4" fillId="0" borderId="0" xfId="2" applyBorder="1" applyAlignment="1">
      <alignment horizontal="center" vertical="center" shrinkToFit="1"/>
    </xf>
    <xf numFmtId="0" fontId="4" fillId="0" borderId="52" xfId="2" applyBorder="1" applyAlignment="1">
      <alignment horizontal="center" vertical="center" shrinkToFit="1"/>
    </xf>
    <xf numFmtId="0" fontId="4" fillId="0" borderId="34" xfId="2" applyBorder="1" applyAlignment="1">
      <alignment horizontal="center" vertical="center" shrinkToFit="1"/>
    </xf>
    <xf numFmtId="0" fontId="4" fillId="0" borderId="33" xfId="2" applyBorder="1" applyAlignment="1">
      <alignment horizontal="center" vertical="center" shrinkToFit="1"/>
    </xf>
    <xf numFmtId="0" fontId="4" fillId="0" borderId="0" xfId="2" applyBorder="1" applyAlignment="1">
      <alignment horizontal="center" vertical="center"/>
    </xf>
    <xf numFmtId="0" fontId="4" fillId="0" borderId="52" xfId="2" applyBorder="1" applyAlignment="1">
      <alignment horizontal="center" vertical="center"/>
    </xf>
    <xf numFmtId="0" fontId="4" fillId="0" borderId="34" xfId="2" applyBorder="1" applyAlignment="1">
      <alignment horizontal="center" vertical="center"/>
    </xf>
    <xf numFmtId="0" fontId="4" fillId="0" borderId="33" xfId="2" applyBorder="1" applyAlignment="1">
      <alignment horizontal="center" vertical="center"/>
    </xf>
    <xf numFmtId="0" fontId="3" fillId="0" borderId="24" xfId="2" applyFont="1" applyBorder="1" applyAlignment="1">
      <alignment horizontal="left" vertical="center" wrapText="1"/>
    </xf>
    <xf numFmtId="0" fontId="4" fillId="0" borderId="45" xfId="2" applyBorder="1" applyAlignment="1">
      <alignment horizontal="left" vertical="center" wrapText="1"/>
    </xf>
    <xf numFmtId="0" fontId="4" fillId="0" borderId="25" xfId="2" applyBorder="1" applyAlignment="1">
      <alignment horizontal="left" vertical="center" wrapText="1"/>
    </xf>
    <xf numFmtId="0" fontId="4" fillId="0" borderId="32" xfId="2" applyBorder="1" applyAlignment="1">
      <alignment horizontal="left" vertical="center" wrapText="1"/>
    </xf>
    <xf numFmtId="0" fontId="4" fillId="0" borderId="34" xfId="2" applyBorder="1" applyAlignment="1">
      <alignment horizontal="left" vertical="center" wrapText="1"/>
    </xf>
    <xf numFmtId="0" fontId="4" fillId="0" borderId="35" xfId="2" applyBorder="1" applyAlignment="1">
      <alignment horizontal="left" vertical="center" wrapText="1"/>
    </xf>
    <xf numFmtId="56" fontId="4" fillId="0" borderId="22" xfId="2" applyNumberFormat="1" applyBorder="1" applyAlignment="1">
      <alignment horizontal="center" vertical="center"/>
    </xf>
    <xf numFmtId="56" fontId="4" fillId="0" borderId="45" xfId="2" applyNumberFormat="1" applyBorder="1" applyAlignment="1">
      <alignment horizontal="center" vertical="center"/>
    </xf>
    <xf numFmtId="56" fontId="4" fillId="0" borderId="69" xfId="2" applyNumberFormat="1" applyBorder="1" applyAlignment="1">
      <alignment horizontal="center" vertical="center"/>
    </xf>
    <xf numFmtId="56" fontId="4" fillId="0" borderId="34" xfId="2" applyNumberFormat="1" applyBorder="1" applyAlignment="1">
      <alignment horizontal="center" vertical="center"/>
    </xf>
    <xf numFmtId="0" fontId="4" fillId="0" borderId="46" xfId="2" applyBorder="1" applyAlignment="1">
      <alignment horizontal="center" vertical="center"/>
    </xf>
    <xf numFmtId="20" fontId="4" fillId="0" borderId="73" xfId="2" applyNumberFormat="1" applyBorder="1" applyAlignment="1">
      <alignment horizontal="right" vertical="center"/>
    </xf>
    <xf numFmtId="0" fontId="4" fillId="0" borderId="45" xfId="2" applyBorder="1" applyAlignment="1">
      <alignment horizontal="right" vertical="center"/>
    </xf>
    <xf numFmtId="0" fontId="4" fillId="0" borderId="46" xfId="2" applyBorder="1" applyAlignment="1">
      <alignment horizontal="right" vertical="center"/>
    </xf>
    <xf numFmtId="20" fontId="4" fillId="0" borderId="77" xfId="2" applyNumberFormat="1" applyBorder="1" applyAlignment="1">
      <alignment horizontal="right" vertical="center"/>
    </xf>
    <xf numFmtId="0" fontId="4" fillId="0" borderId="34" xfId="2" applyBorder="1" applyAlignment="1">
      <alignment horizontal="right" vertical="center"/>
    </xf>
    <xf numFmtId="0" fontId="4" fillId="0" borderId="33" xfId="2" applyBorder="1" applyAlignment="1">
      <alignment horizontal="right" vertical="center"/>
    </xf>
    <xf numFmtId="0" fontId="4" fillId="0" borderId="24" xfId="2" applyBorder="1" applyAlignment="1">
      <alignment horizontal="center" vertical="center"/>
    </xf>
    <xf numFmtId="0" fontId="4" fillId="0" borderId="71" xfId="2" applyBorder="1" applyAlignment="1">
      <alignment horizontal="center" vertical="center"/>
    </xf>
    <xf numFmtId="0" fontId="4" fillId="0" borderId="20" xfId="2" applyBorder="1" applyAlignment="1">
      <alignment horizontal="center" vertical="center"/>
    </xf>
    <xf numFmtId="0" fontId="4" fillId="0" borderId="72" xfId="2" applyBorder="1" applyAlignment="1">
      <alignment horizontal="center" vertical="center"/>
    </xf>
    <xf numFmtId="0" fontId="4" fillId="0" borderId="45" xfId="2" applyBorder="1" applyAlignment="1">
      <alignment horizontal="center" vertical="center" shrinkToFit="1"/>
    </xf>
    <xf numFmtId="0" fontId="4" fillId="0" borderId="46" xfId="2" applyBorder="1" applyAlignment="1">
      <alignment horizontal="center" vertical="center" shrinkToFit="1"/>
    </xf>
    <xf numFmtId="0" fontId="4" fillId="0" borderId="48" xfId="2" applyBorder="1" applyAlignment="1">
      <alignment horizontal="center" vertical="center" shrinkToFit="1"/>
    </xf>
    <xf numFmtId="0" fontId="4" fillId="0" borderId="49" xfId="2" applyBorder="1" applyAlignment="1">
      <alignment horizontal="center" vertical="center" shrinkToFit="1"/>
    </xf>
    <xf numFmtId="0" fontId="4" fillId="0" borderId="45" xfId="2" applyBorder="1" applyAlignment="1">
      <alignment horizontal="center" vertical="center"/>
    </xf>
    <xf numFmtId="0" fontId="4" fillId="0" borderId="48" xfId="2" applyBorder="1" applyAlignment="1">
      <alignment horizontal="center" vertical="center"/>
    </xf>
    <xf numFmtId="0" fontId="4" fillId="0" borderId="49" xfId="2" applyBorder="1" applyAlignment="1">
      <alignment horizontal="center" vertical="center"/>
    </xf>
    <xf numFmtId="0" fontId="4" fillId="0" borderId="24" xfId="2" applyBorder="1" applyAlignment="1">
      <alignment horizontal="left" vertical="center" wrapText="1"/>
    </xf>
    <xf numFmtId="0" fontId="4" fillId="0" borderId="20" xfId="2" applyBorder="1" applyAlignment="1">
      <alignment horizontal="left" vertical="center" wrapText="1"/>
    </xf>
    <xf numFmtId="0" fontId="4" fillId="0" borderId="48" xfId="2" applyBorder="1" applyAlignment="1">
      <alignment horizontal="left" vertical="center" wrapText="1"/>
    </xf>
    <xf numFmtId="0" fontId="4" fillId="0" borderId="9" xfId="2" applyBorder="1" applyAlignment="1">
      <alignment horizontal="left" vertical="center" wrapText="1"/>
    </xf>
    <xf numFmtId="56" fontId="4" fillId="0" borderId="7" xfId="2" applyNumberFormat="1" applyBorder="1" applyAlignment="1">
      <alignment horizontal="center" vertical="center"/>
    </xf>
    <xf numFmtId="56" fontId="4" fillId="0" borderId="48" xfId="2" applyNumberFormat="1" applyBorder="1" applyAlignment="1">
      <alignment horizontal="center" vertical="center"/>
    </xf>
    <xf numFmtId="20" fontId="4" fillId="0" borderId="45" xfId="2" applyNumberFormat="1" applyBorder="1" applyAlignment="1">
      <alignment horizontal="right" vertical="center"/>
    </xf>
    <xf numFmtId="20" fontId="4" fillId="0" borderId="46" xfId="2" applyNumberFormat="1" applyBorder="1" applyAlignment="1">
      <alignment horizontal="right" vertical="center"/>
    </xf>
    <xf numFmtId="20" fontId="4" fillId="0" borderId="74" xfId="2" applyNumberFormat="1" applyBorder="1" applyAlignment="1">
      <alignment horizontal="right" vertical="center"/>
    </xf>
    <xf numFmtId="0" fontId="4" fillId="0" borderId="48" xfId="2" applyBorder="1" applyAlignment="1">
      <alignment horizontal="right" vertical="center"/>
    </xf>
    <xf numFmtId="0" fontId="4" fillId="0" borderId="49" xfId="2" applyBorder="1" applyAlignment="1">
      <alignment horizontal="right" vertical="center"/>
    </xf>
    <xf numFmtId="0" fontId="4" fillId="0" borderId="22" xfId="2" applyBorder="1" applyAlignment="1">
      <alignment horizontal="center" vertical="center"/>
    </xf>
    <xf numFmtId="0" fontId="4" fillId="0" borderId="7" xfId="2" applyBorder="1" applyAlignment="1">
      <alignment horizontal="center" vertical="center"/>
    </xf>
    <xf numFmtId="0" fontId="4" fillId="0" borderId="25" xfId="2" applyBorder="1" applyAlignment="1">
      <alignment horizontal="center" vertical="center"/>
    </xf>
    <xf numFmtId="0" fontId="4" fillId="0" borderId="9" xfId="2" applyBorder="1" applyAlignment="1">
      <alignment horizontal="center" vertical="center"/>
    </xf>
    <xf numFmtId="0" fontId="4" fillId="0" borderId="0" xfId="2" applyBorder="1" applyAlignment="1">
      <alignment horizontal="center" vertical="center" wrapText="1"/>
    </xf>
    <xf numFmtId="0" fontId="4" fillId="0" borderId="47" xfId="2" applyBorder="1" applyAlignment="1">
      <alignment horizontal="center" vertical="center" wrapText="1"/>
    </xf>
    <xf numFmtId="0" fontId="4" fillId="0" borderId="48" xfId="2" applyBorder="1" applyAlignment="1">
      <alignment horizontal="center" vertical="center" wrapText="1"/>
    </xf>
    <xf numFmtId="0" fontId="4" fillId="0" borderId="9" xfId="2" applyBorder="1" applyAlignment="1">
      <alignment horizontal="center" vertical="center" wrapText="1"/>
    </xf>
    <xf numFmtId="0" fontId="4" fillId="0" borderId="1" xfId="2" applyBorder="1" applyAlignment="1">
      <alignment horizontal="center" vertical="center"/>
    </xf>
    <xf numFmtId="0" fontId="4" fillId="0" borderId="2" xfId="2" applyBorder="1" applyAlignment="1">
      <alignment horizontal="center" vertical="center"/>
    </xf>
    <xf numFmtId="0" fontId="4" fillId="0" borderId="3" xfId="2" applyBorder="1" applyAlignment="1">
      <alignment horizontal="center" vertical="center"/>
    </xf>
    <xf numFmtId="0" fontId="4" fillId="0" borderId="70" xfId="2" applyBorder="1" applyAlignment="1">
      <alignment horizontal="center" vertical="center"/>
    </xf>
    <xf numFmtId="0" fontId="4" fillId="0" borderId="54" xfId="2" applyBorder="1" applyAlignment="1">
      <alignment horizontal="center" vertical="center"/>
    </xf>
    <xf numFmtId="0" fontId="4" fillId="0" borderId="60" xfId="2" applyBorder="1" applyAlignment="1">
      <alignment horizontal="center" vertical="center"/>
    </xf>
    <xf numFmtId="0" fontId="4" fillId="0" borderId="47" xfId="2" applyBorder="1" applyAlignment="1">
      <alignment horizontal="center" vertical="center"/>
    </xf>
    <xf numFmtId="0" fontId="8" fillId="0" borderId="20" xfId="2" applyFont="1" applyBorder="1" applyAlignment="1">
      <alignment horizontal="right" vertical="center"/>
    </xf>
    <xf numFmtId="0" fontId="8" fillId="0" borderId="48" xfId="2" applyFont="1" applyBorder="1" applyAlignment="1">
      <alignment horizontal="right" vertical="center"/>
    </xf>
    <xf numFmtId="0" fontId="8" fillId="0" borderId="49" xfId="2" applyFont="1" applyBorder="1" applyAlignment="1">
      <alignment horizontal="right" vertical="center"/>
    </xf>
    <xf numFmtId="178" fontId="8" fillId="0" borderId="65" xfId="2" applyNumberFormat="1" applyFont="1" applyBorder="1" applyAlignment="1">
      <alignment horizontal="right" vertical="center"/>
    </xf>
    <xf numFmtId="0" fontId="8" fillId="0" borderId="66" xfId="2" applyFont="1" applyBorder="1" applyAlignment="1">
      <alignment horizontal="right" vertical="center"/>
    </xf>
    <xf numFmtId="0" fontId="8" fillId="0" borderId="67" xfId="2" applyFont="1" applyBorder="1" applyAlignment="1">
      <alignment horizontal="right" vertical="center"/>
    </xf>
    <xf numFmtId="0" fontId="8" fillId="0" borderId="65" xfId="2" applyFont="1" applyBorder="1" applyAlignment="1">
      <alignment horizontal="right" vertical="center"/>
    </xf>
    <xf numFmtId="0" fontId="8" fillId="3" borderId="32" xfId="2" applyFont="1" applyFill="1" applyBorder="1" applyAlignment="1">
      <alignment horizontal="right" vertical="center"/>
    </xf>
    <xf numFmtId="0" fontId="8" fillId="3" borderId="34" xfId="2" applyFont="1" applyFill="1" applyBorder="1" applyAlignment="1">
      <alignment horizontal="right" vertical="center"/>
    </xf>
    <xf numFmtId="0" fontId="4" fillId="0" borderId="35" xfId="2" applyBorder="1" applyAlignment="1">
      <alignment horizontal="center" vertical="center"/>
    </xf>
    <xf numFmtId="0" fontId="8" fillId="4" borderId="2" xfId="2" applyFont="1" applyFill="1" applyBorder="1" applyAlignment="1">
      <alignment horizontal="right" vertical="center"/>
    </xf>
    <xf numFmtId="0" fontId="4" fillId="0" borderId="12" xfId="2" applyBorder="1" applyAlignment="1">
      <alignment horizontal="center" vertical="center"/>
    </xf>
    <xf numFmtId="0" fontId="4" fillId="0" borderId="0" xfId="2" applyFill="1" applyAlignment="1">
      <alignment horizontal="center" vertical="center" shrinkToFit="1"/>
    </xf>
    <xf numFmtId="0" fontId="4" fillId="0" borderId="47" xfId="2" applyFill="1" applyBorder="1" applyAlignment="1">
      <alignment horizontal="center" vertical="center" shrinkToFit="1"/>
    </xf>
    <xf numFmtId="0" fontId="4" fillId="0" borderId="61" xfId="2" applyBorder="1" applyAlignment="1">
      <alignment horizontal="center" vertical="center"/>
    </xf>
    <xf numFmtId="0" fontId="4" fillId="0" borderId="62" xfId="2" applyBorder="1" applyAlignment="1">
      <alignment horizontal="center" vertical="center"/>
    </xf>
    <xf numFmtId="0" fontId="4" fillId="0" borderId="63" xfId="2" applyFill="1" applyBorder="1" applyAlignment="1">
      <alignment horizontal="right" vertical="center"/>
    </xf>
    <xf numFmtId="0" fontId="4" fillId="0" borderId="62" xfId="2" applyFill="1" applyBorder="1" applyAlignment="1">
      <alignment horizontal="right" vertical="center"/>
    </xf>
    <xf numFmtId="0" fontId="4" fillId="0" borderId="64" xfId="2" applyFill="1" applyBorder="1" applyAlignment="1">
      <alignment horizontal="right" vertical="center"/>
    </xf>
    <xf numFmtId="0" fontId="4" fillId="0" borderId="63" xfId="2" applyFill="1" applyBorder="1" applyAlignment="1">
      <alignment horizontal="center" vertical="center"/>
    </xf>
    <xf numFmtId="0" fontId="4" fillId="0" borderId="62" xfId="2" applyFill="1" applyBorder="1" applyAlignment="1">
      <alignment horizontal="center" vertical="center"/>
    </xf>
    <xf numFmtId="0" fontId="4" fillId="0" borderId="64" xfId="2" applyFill="1" applyBorder="1" applyAlignment="1">
      <alignment horizontal="center" vertical="center"/>
    </xf>
    <xf numFmtId="0" fontId="4" fillId="0" borderId="46" xfId="2" applyBorder="1" applyAlignment="1">
      <alignment horizontal="left" vertical="center" wrapText="1"/>
    </xf>
    <xf numFmtId="0" fontId="4" fillId="0" borderId="49" xfId="2" applyBorder="1" applyAlignment="1">
      <alignment horizontal="left" vertical="center" wrapText="1"/>
    </xf>
    <xf numFmtId="0" fontId="8" fillId="3" borderId="24" xfId="2" applyFont="1" applyFill="1" applyBorder="1" applyAlignment="1">
      <alignment horizontal="center" vertical="center"/>
    </xf>
    <xf numFmtId="0" fontId="8" fillId="3" borderId="45" xfId="2" applyFont="1" applyFill="1" applyBorder="1" applyAlignment="1">
      <alignment horizontal="center" vertical="center"/>
    </xf>
    <xf numFmtId="0" fontId="8" fillId="3" borderId="20" xfId="2" applyFont="1" applyFill="1" applyBorder="1" applyAlignment="1">
      <alignment horizontal="center" vertical="center"/>
    </xf>
    <xf numFmtId="0" fontId="8" fillId="3" borderId="48" xfId="2" applyFont="1" applyFill="1" applyBorder="1" applyAlignment="1">
      <alignment horizontal="center" vertical="center"/>
    </xf>
    <xf numFmtId="0" fontId="4" fillId="0" borderId="22" xfId="2" applyBorder="1" applyAlignment="1">
      <alignment horizontal="center" vertical="center" wrapText="1"/>
    </xf>
    <xf numFmtId="0" fontId="4" fillId="0" borderId="69" xfId="2" applyBorder="1" applyAlignment="1">
      <alignment horizontal="center" vertical="center"/>
    </xf>
    <xf numFmtId="0" fontId="8" fillId="3" borderId="24" xfId="2" applyFont="1" applyFill="1" applyBorder="1" applyAlignment="1">
      <alignment horizontal="center" vertical="center" shrinkToFit="1"/>
    </xf>
    <xf numFmtId="0" fontId="8" fillId="3" borderId="45" xfId="2" applyFont="1" applyFill="1" applyBorder="1" applyAlignment="1">
      <alignment horizontal="center" vertical="center" shrinkToFit="1"/>
    </xf>
    <xf numFmtId="0" fontId="8" fillId="3" borderId="20" xfId="2" applyFont="1" applyFill="1" applyBorder="1" applyAlignment="1">
      <alignment horizontal="center" vertical="center" shrinkToFit="1"/>
    </xf>
    <xf numFmtId="0" fontId="8" fillId="3" borderId="48" xfId="2" applyFont="1" applyFill="1" applyBorder="1" applyAlignment="1">
      <alignment horizontal="center" vertical="center" shrinkToFit="1"/>
    </xf>
    <xf numFmtId="0" fontId="4" fillId="0" borderId="39" xfId="2" applyBorder="1" applyAlignment="1">
      <alignment horizontal="center" vertical="center"/>
    </xf>
    <xf numFmtId="0" fontId="4" fillId="0" borderId="27" xfId="2" applyBorder="1" applyAlignment="1">
      <alignment horizontal="center" vertical="center"/>
    </xf>
    <xf numFmtId="0" fontId="4" fillId="0" borderId="26" xfId="2" applyBorder="1" applyAlignment="1">
      <alignment horizontal="center" vertical="center"/>
    </xf>
    <xf numFmtId="0" fontId="4" fillId="2" borderId="0" xfId="2" applyFill="1" applyBorder="1" applyAlignment="1">
      <alignment horizontal="center" vertical="center" shrinkToFit="1"/>
    </xf>
    <xf numFmtId="0" fontId="8" fillId="4" borderId="27" xfId="2" applyFont="1" applyFill="1" applyBorder="1" applyAlignment="1">
      <alignment horizontal="right" vertical="center"/>
    </xf>
    <xf numFmtId="0" fontId="4" fillId="0" borderId="21" xfId="2" applyBorder="1" applyAlignment="1">
      <alignment horizontal="center" vertical="center"/>
    </xf>
    <xf numFmtId="0" fontId="8" fillId="2" borderId="0" xfId="2" applyFont="1" applyFill="1" applyAlignment="1">
      <alignment horizontal="center" vertical="center" shrinkToFit="1"/>
    </xf>
    <xf numFmtId="0" fontId="8" fillId="2" borderId="47" xfId="2" applyFont="1" applyFill="1" applyBorder="1" applyAlignment="1">
      <alignment horizontal="center" vertical="center" shrinkToFit="1"/>
    </xf>
    <xf numFmtId="0" fontId="8" fillId="2" borderId="61" xfId="2" applyFont="1" applyFill="1" applyBorder="1" applyAlignment="1">
      <alignment horizontal="center" vertical="center"/>
    </xf>
    <xf numFmtId="0" fontId="8" fillId="2" borderId="62" xfId="2" applyFont="1" applyFill="1" applyBorder="1" applyAlignment="1">
      <alignment horizontal="center" vertical="center"/>
    </xf>
    <xf numFmtId="0" fontId="8" fillId="2" borderId="63" xfId="2" applyFont="1" applyFill="1" applyBorder="1" applyAlignment="1">
      <alignment horizontal="right" vertical="center"/>
    </xf>
    <xf numFmtId="0" fontId="8" fillId="2" borderId="62" xfId="2" applyFont="1" applyFill="1" applyBorder="1" applyAlignment="1">
      <alignment horizontal="right" vertical="center"/>
    </xf>
    <xf numFmtId="0" fontId="8" fillId="2" borderId="64" xfId="2" applyFont="1" applyFill="1" applyBorder="1" applyAlignment="1">
      <alignment horizontal="right" vertical="center"/>
    </xf>
    <xf numFmtId="178" fontId="8" fillId="3" borderId="63" xfId="2" applyNumberFormat="1" applyFont="1" applyFill="1" applyBorder="1" applyAlignment="1">
      <alignment horizontal="right" vertical="center"/>
    </xf>
    <xf numFmtId="178" fontId="8" fillId="3" borderId="62" xfId="2" applyNumberFormat="1" applyFont="1" applyFill="1" applyBorder="1" applyAlignment="1">
      <alignment horizontal="right" vertical="center"/>
    </xf>
    <xf numFmtId="178" fontId="8" fillId="3" borderId="64" xfId="2" applyNumberFormat="1" applyFont="1" applyFill="1" applyBorder="1" applyAlignment="1">
      <alignment horizontal="right" vertical="center"/>
    </xf>
    <xf numFmtId="0" fontId="4" fillId="0" borderId="10" xfId="2" applyBorder="1" applyAlignment="1">
      <alignment horizontal="center" vertical="center"/>
    </xf>
    <xf numFmtId="0" fontId="8" fillId="2" borderId="0" xfId="2" applyFont="1" applyFill="1" applyAlignment="1">
      <alignment horizontal="center" vertical="center"/>
    </xf>
    <xf numFmtId="0" fontId="8" fillId="2" borderId="47" xfId="2" applyFont="1" applyFill="1" applyBorder="1" applyAlignment="1">
      <alignment horizontal="center" vertical="center"/>
    </xf>
    <xf numFmtId="0" fontId="8" fillId="2" borderId="59" xfId="2" applyFont="1" applyFill="1" applyBorder="1" applyAlignment="1">
      <alignment horizontal="center" vertical="center"/>
    </xf>
    <xf numFmtId="0" fontId="8" fillId="2" borderId="0" xfId="2" applyFont="1" applyFill="1" applyBorder="1" applyAlignment="1">
      <alignment horizontal="center" vertical="center"/>
    </xf>
    <xf numFmtId="0" fontId="8" fillId="2" borderId="50" xfId="2" applyFont="1" applyFill="1" applyBorder="1" applyAlignment="1">
      <alignment horizontal="right" vertical="center"/>
    </xf>
    <xf numFmtId="0" fontId="8" fillId="2" borderId="0" xfId="2" applyFont="1" applyFill="1" applyBorder="1" applyAlignment="1">
      <alignment horizontal="right" vertical="center"/>
    </xf>
    <xf numFmtId="0" fontId="8" fillId="2" borderId="52" xfId="2" applyFont="1" applyFill="1" applyBorder="1" applyAlignment="1">
      <alignment horizontal="right" vertical="center"/>
    </xf>
    <xf numFmtId="178" fontId="8" fillId="3" borderId="53" xfId="2" applyNumberFormat="1" applyFont="1" applyFill="1" applyBorder="1" applyAlignment="1">
      <alignment horizontal="right" vertical="center"/>
    </xf>
    <xf numFmtId="178" fontId="8" fillId="3" borderId="54" xfId="2" applyNumberFormat="1" applyFont="1" applyFill="1" applyBorder="1" applyAlignment="1">
      <alignment horizontal="right" vertical="center"/>
    </xf>
    <xf numFmtId="178" fontId="8" fillId="3" borderId="60" xfId="2" applyNumberFormat="1" applyFont="1" applyFill="1" applyBorder="1" applyAlignment="1">
      <alignment horizontal="right" vertical="center"/>
    </xf>
    <xf numFmtId="0" fontId="4" fillId="0" borderId="24" xfId="2" applyBorder="1" applyAlignment="1">
      <alignment horizontal="left" vertical="center"/>
    </xf>
    <xf numFmtId="0" fontId="4" fillId="0" borderId="45" xfId="2" applyBorder="1" applyAlignment="1">
      <alignment horizontal="left" vertical="center"/>
    </xf>
    <xf numFmtId="0" fontId="4" fillId="0" borderId="46" xfId="2" applyBorder="1" applyAlignment="1">
      <alignment horizontal="left" vertical="center"/>
    </xf>
    <xf numFmtId="0" fontId="4" fillId="0" borderId="20" xfId="2" applyBorder="1" applyAlignment="1">
      <alignment horizontal="left" vertical="center"/>
    </xf>
    <xf numFmtId="0" fontId="4" fillId="0" borderId="48" xfId="2" applyBorder="1" applyAlignment="1">
      <alignment horizontal="left" vertical="center"/>
    </xf>
    <xf numFmtId="0" fontId="4" fillId="0" borderId="49" xfId="2" applyBorder="1" applyAlignment="1">
      <alignment horizontal="left" vertical="center"/>
    </xf>
    <xf numFmtId="0" fontId="8" fillId="3" borderId="17" xfId="2" applyFont="1" applyFill="1" applyBorder="1" applyAlignment="1">
      <alignment horizontal="right" vertical="center"/>
    </xf>
    <xf numFmtId="0" fontId="8" fillId="3" borderId="38" xfId="2" applyFont="1" applyFill="1" applyBorder="1" applyAlignment="1">
      <alignment horizontal="right" vertical="center"/>
    </xf>
    <xf numFmtId="0" fontId="8" fillId="3" borderId="6" xfId="2" applyFont="1" applyFill="1" applyBorder="1" applyAlignment="1">
      <alignment horizontal="right" vertical="center"/>
    </xf>
    <xf numFmtId="0" fontId="8" fillId="0" borderId="0" xfId="2" applyFont="1" applyAlignment="1">
      <alignment horizontal="center" vertical="center" shrinkToFit="1"/>
    </xf>
    <xf numFmtId="0" fontId="4" fillId="0" borderId="0" xfId="2" applyAlignment="1">
      <alignment horizontal="center" vertical="center"/>
    </xf>
    <xf numFmtId="0" fontId="8" fillId="3" borderId="34" xfId="2" applyFont="1" applyFill="1" applyBorder="1" applyAlignment="1">
      <alignment horizontal="center" vertical="center"/>
    </xf>
    <xf numFmtId="0" fontId="8" fillId="4" borderId="27" xfId="2" applyFont="1" applyFill="1" applyBorder="1" applyAlignment="1">
      <alignment horizontal="center" vertical="center"/>
    </xf>
    <xf numFmtId="0" fontId="8" fillId="4" borderId="21" xfId="2" applyFont="1" applyFill="1" applyBorder="1" applyAlignment="1">
      <alignment horizontal="center" vertical="center"/>
    </xf>
    <xf numFmtId="0" fontId="8" fillId="0" borderId="0" xfId="2" applyFont="1" applyAlignment="1">
      <alignment horizontal="center" vertical="center" wrapText="1" shrinkToFit="1"/>
    </xf>
    <xf numFmtId="0" fontId="4" fillId="0" borderId="40" xfId="2" applyBorder="1" applyAlignment="1">
      <alignment horizontal="center" vertical="center"/>
    </xf>
    <xf numFmtId="0" fontId="4" fillId="0" borderId="41" xfId="2" applyBorder="1" applyAlignment="1">
      <alignment horizontal="center" vertical="center"/>
    </xf>
    <xf numFmtId="0" fontId="4" fillId="0" borderId="42" xfId="2" applyBorder="1" applyAlignment="1">
      <alignment horizontal="center" vertical="center"/>
    </xf>
    <xf numFmtId="0" fontId="4" fillId="0" borderId="43" xfId="2" applyBorder="1" applyAlignment="1">
      <alignment horizontal="center" vertical="center"/>
    </xf>
    <xf numFmtId="0" fontId="4" fillId="0" borderId="44" xfId="2" applyBorder="1" applyAlignment="1">
      <alignment horizontal="center" vertical="center" textRotation="255"/>
    </xf>
    <xf numFmtId="0" fontId="4" fillId="0" borderId="51" xfId="2" applyBorder="1" applyAlignment="1">
      <alignment horizontal="center" vertical="center" textRotation="255"/>
    </xf>
    <xf numFmtId="0" fontId="4" fillId="0" borderId="68" xfId="2" applyBorder="1" applyAlignment="1">
      <alignment horizontal="center" vertical="center" textRotation="255"/>
    </xf>
    <xf numFmtId="0" fontId="4" fillId="0" borderId="43" xfId="2" applyBorder="1" applyAlignment="1">
      <alignment horizontal="left" vertical="center" wrapText="1"/>
    </xf>
    <xf numFmtId="0" fontId="4" fillId="0" borderId="41" xfId="2" applyBorder="1" applyAlignment="1">
      <alignment horizontal="left" vertical="center" wrapText="1"/>
    </xf>
    <xf numFmtId="0" fontId="4" fillId="0" borderId="42" xfId="2" applyBorder="1" applyAlignment="1">
      <alignment horizontal="left" vertical="center" wrapText="1"/>
    </xf>
    <xf numFmtId="0" fontId="4" fillId="0" borderId="50" xfId="2" applyBorder="1" applyAlignment="1">
      <alignment horizontal="left" vertical="center" wrapText="1"/>
    </xf>
    <xf numFmtId="0" fontId="4" fillId="0" borderId="0" xfId="2" applyBorder="1" applyAlignment="1">
      <alignment horizontal="left" vertical="center" wrapText="1"/>
    </xf>
    <xf numFmtId="0" fontId="4" fillId="0" borderId="52" xfId="2" applyBorder="1" applyAlignment="1">
      <alignment horizontal="left" vertical="center" wrapText="1"/>
    </xf>
    <xf numFmtId="0" fontId="8" fillId="2" borderId="43" xfId="2" applyFont="1" applyFill="1" applyBorder="1" applyAlignment="1">
      <alignment horizontal="center" vertical="center" shrinkToFit="1"/>
    </xf>
    <xf numFmtId="0" fontId="8" fillId="2" borderId="42" xfId="2" applyFont="1" applyFill="1" applyBorder="1" applyAlignment="1">
      <alignment horizontal="center" vertical="center" shrinkToFit="1"/>
    </xf>
    <xf numFmtId="0" fontId="8" fillId="2" borderId="50" xfId="2" applyFont="1" applyFill="1" applyBorder="1" applyAlignment="1">
      <alignment horizontal="center" vertical="center" shrinkToFit="1"/>
    </xf>
    <xf numFmtId="0" fontId="8" fillId="2" borderId="52" xfId="2" applyFont="1" applyFill="1" applyBorder="1" applyAlignment="1">
      <alignment horizontal="center" vertical="center" shrinkToFit="1"/>
    </xf>
    <xf numFmtId="0" fontId="8" fillId="2" borderId="20" xfId="2" applyFont="1" applyFill="1" applyBorder="1" applyAlignment="1">
      <alignment horizontal="center" vertical="center" shrinkToFit="1"/>
    </xf>
    <xf numFmtId="0" fontId="8" fillId="2" borderId="49" xfId="2" applyFont="1" applyFill="1" applyBorder="1" applyAlignment="1">
      <alignment horizontal="center" vertical="center" shrinkToFit="1"/>
    </xf>
    <xf numFmtId="0" fontId="8" fillId="4" borderId="0" xfId="2" applyFont="1" applyFill="1" applyBorder="1" applyAlignment="1">
      <alignment horizontal="center" vertical="center"/>
    </xf>
    <xf numFmtId="0" fontId="8" fillId="4" borderId="47" xfId="2" applyFont="1" applyFill="1" applyBorder="1" applyAlignment="1">
      <alignment horizontal="center" vertical="center"/>
    </xf>
    <xf numFmtId="0" fontId="8" fillId="4" borderId="48" xfId="2" applyFont="1" applyFill="1" applyBorder="1" applyAlignment="1">
      <alignment horizontal="center" vertical="center"/>
    </xf>
    <xf numFmtId="0" fontId="8" fillId="4" borderId="9" xfId="2" applyFont="1" applyFill="1" applyBorder="1" applyAlignment="1">
      <alignment horizontal="center" vertical="center"/>
    </xf>
    <xf numFmtId="0" fontId="8" fillId="2" borderId="24" xfId="2" applyFont="1" applyFill="1" applyBorder="1" applyAlignment="1">
      <alignment horizontal="center" vertical="center"/>
    </xf>
    <xf numFmtId="0" fontId="8" fillId="2" borderId="46" xfId="2" applyFont="1" applyFill="1" applyBorder="1" applyAlignment="1">
      <alignment horizontal="center" vertical="center"/>
    </xf>
    <xf numFmtId="0" fontId="8" fillId="2" borderId="20" xfId="2" applyFont="1" applyFill="1" applyBorder="1" applyAlignment="1">
      <alignment horizontal="center" vertical="center"/>
    </xf>
    <xf numFmtId="0" fontId="8" fillId="2" borderId="49" xfId="2" applyFont="1" applyFill="1" applyBorder="1" applyAlignment="1">
      <alignment horizontal="center" vertical="center"/>
    </xf>
    <xf numFmtId="58" fontId="10" fillId="4" borderId="53" xfId="2" applyNumberFormat="1" applyFont="1" applyFill="1" applyBorder="1" applyAlignment="1">
      <alignment horizontal="center" vertical="center"/>
    </xf>
    <xf numFmtId="58" fontId="10" fillId="4" borderId="54" xfId="2" applyNumberFormat="1" applyFont="1" applyFill="1" applyBorder="1" applyAlignment="1">
      <alignment horizontal="center" vertical="center"/>
    </xf>
    <xf numFmtId="58" fontId="11" fillId="0" borderId="54" xfId="2" applyNumberFormat="1" applyFont="1" applyFill="1" applyBorder="1" applyAlignment="1">
      <alignment horizontal="center" vertical="center"/>
    </xf>
    <xf numFmtId="58" fontId="11" fillId="0" borderId="55" xfId="2" applyNumberFormat="1" applyFont="1" applyFill="1" applyBorder="1" applyAlignment="1">
      <alignment horizontal="center" vertical="center"/>
    </xf>
    <xf numFmtId="0" fontId="4" fillId="2" borderId="48" xfId="2" applyFill="1" applyBorder="1" applyAlignment="1">
      <alignment horizontal="center" vertical="center" shrinkToFit="1"/>
    </xf>
    <xf numFmtId="58" fontId="10" fillId="4" borderId="56" xfId="2" applyNumberFormat="1" applyFont="1" applyFill="1" applyBorder="1" applyAlignment="1">
      <alignment horizontal="center" vertical="center"/>
    </xf>
    <xf numFmtId="58" fontId="10" fillId="4" borderId="57" xfId="2" applyNumberFormat="1" applyFont="1" applyFill="1" applyBorder="1" applyAlignment="1">
      <alignment horizontal="center" vertical="center"/>
    </xf>
    <xf numFmtId="58" fontId="11" fillId="0" borderId="57" xfId="2" applyNumberFormat="1" applyFont="1" applyFill="1" applyBorder="1" applyAlignment="1">
      <alignment horizontal="center" vertical="center"/>
    </xf>
    <xf numFmtId="58" fontId="11" fillId="0" borderId="58" xfId="2" applyNumberFormat="1" applyFont="1" applyFill="1" applyBorder="1" applyAlignment="1">
      <alignment horizontal="center" vertical="center"/>
    </xf>
    <xf numFmtId="0" fontId="8" fillId="4" borderId="10" xfId="2" applyFont="1" applyFill="1" applyBorder="1" applyAlignment="1">
      <alignment horizontal="center" vertical="center"/>
    </xf>
    <xf numFmtId="0" fontId="8" fillId="4" borderId="2" xfId="2" applyFont="1" applyFill="1" applyBorder="1" applyAlignment="1">
      <alignment horizontal="center" vertical="center"/>
    </xf>
    <xf numFmtId="0" fontId="13" fillId="0" borderId="20" xfId="3" applyFont="1" applyBorder="1" applyAlignment="1" applyProtection="1">
      <alignment horizontal="center" vertical="center"/>
      <protection locked="0"/>
    </xf>
    <xf numFmtId="0" fontId="13" fillId="0" borderId="48" xfId="3" applyFont="1" applyBorder="1" applyAlignment="1" applyProtection="1">
      <alignment horizontal="center" vertical="center"/>
      <protection locked="0"/>
    </xf>
    <xf numFmtId="0" fontId="13" fillId="0" borderId="45" xfId="3" applyFont="1" applyBorder="1" applyAlignment="1" applyProtection="1">
      <alignment horizontal="center" vertical="center"/>
      <protection locked="0"/>
    </xf>
    <xf numFmtId="0" fontId="13" fillId="0" borderId="46" xfId="3" applyFont="1" applyBorder="1" applyAlignment="1" applyProtection="1">
      <alignment horizontal="center" vertical="center"/>
      <protection locked="0"/>
    </xf>
    <xf numFmtId="0" fontId="13" fillId="0" borderId="49" xfId="3" applyFont="1" applyBorder="1" applyAlignment="1" applyProtection="1">
      <alignment horizontal="center" vertical="center"/>
      <protection locked="0"/>
    </xf>
    <xf numFmtId="0" fontId="13" fillId="0" borderId="50" xfId="3" applyFont="1" applyBorder="1" applyAlignment="1" applyProtection="1">
      <alignment horizontal="center" vertical="center"/>
      <protection locked="0"/>
    </xf>
    <xf numFmtId="0" fontId="13" fillId="0" borderId="0" xfId="3" applyFont="1" applyBorder="1" applyAlignment="1" applyProtection="1">
      <alignment horizontal="center" vertical="center"/>
      <protection locked="0"/>
    </xf>
    <xf numFmtId="0" fontId="13" fillId="0" borderId="52" xfId="3" applyFont="1" applyBorder="1" applyAlignment="1" applyProtection="1">
      <alignment horizontal="center" vertical="center"/>
      <protection locked="0"/>
    </xf>
    <xf numFmtId="0" fontId="13" fillId="0" borderId="32" xfId="3" applyFont="1" applyBorder="1" applyAlignment="1" applyProtection="1">
      <alignment horizontal="center" vertical="center"/>
      <protection locked="0"/>
    </xf>
    <xf numFmtId="0" fontId="13" fillId="0" borderId="34" xfId="3" applyFont="1" applyBorder="1" applyAlignment="1" applyProtection="1">
      <alignment horizontal="center" vertical="center"/>
      <protection locked="0"/>
    </xf>
    <xf numFmtId="0" fontId="13" fillId="0" borderId="33" xfId="3" applyFont="1" applyBorder="1" applyAlignment="1" applyProtection="1">
      <alignment horizontal="center" vertical="center"/>
      <protection locked="0"/>
    </xf>
    <xf numFmtId="0" fontId="13" fillId="0" borderId="47" xfId="3" applyFont="1" applyBorder="1" applyAlignment="1" applyProtection="1">
      <alignment horizontal="center" vertical="center"/>
      <protection locked="0"/>
    </xf>
    <xf numFmtId="0" fontId="13" fillId="0" borderId="35" xfId="3" applyFont="1" applyBorder="1" applyAlignment="1" applyProtection="1">
      <alignment horizontal="center" vertical="center"/>
      <protection locked="0"/>
    </xf>
    <xf numFmtId="0" fontId="13" fillId="0" borderId="59" xfId="3" applyFont="1" applyBorder="1" applyAlignment="1" applyProtection="1">
      <alignment horizontal="center" vertical="center"/>
      <protection locked="0"/>
    </xf>
    <xf numFmtId="0" fontId="13" fillId="0" borderId="69" xfId="3" applyFont="1" applyBorder="1" applyAlignment="1" applyProtection="1">
      <alignment horizontal="center" vertical="center"/>
      <protection locked="0"/>
    </xf>
    <xf numFmtId="0" fontId="13" fillId="0" borderId="75" xfId="3" applyFont="1" applyBorder="1" applyAlignment="1" applyProtection="1">
      <alignment horizontal="center" vertical="center"/>
      <protection locked="0"/>
    </xf>
    <xf numFmtId="0" fontId="13" fillId="0" borderId="76" xfId="3" applyFont="1" applyBorder="1" applyAlignment="1" applyProtection="1">
      <alignment horizontal="center" vertical="center"/>
      <protection locked="0"/>
    </xf>
    <xf numFmtId="0" fontId="13" fillId="0" borderId="24" xfId="3" applyFont="1" applyBorder="1" applyAlignment="1" applyProtection="1">
      <alignment horizontal="center" vertical="center"/>
      <protection locked="0"/>
    </xf>
    <xf numFmtId="0" fontId="13" fillId="0" borderId="25" xfId="3" applyFont="1" applyBorder="1" applyAlignment="1" applyProtection="1">
      <alignment horizontal="center" vertical="center"/>
      <protection locked="0"/>
    </xf>
    <xf numFmtId="0" fontId="13" fillId="0" borderId="9" xfId="3" applyFont="1" applyBorder="1" applyAlignment="1" applyProtection="1">
      <alignment horizontal="center" vertical="center"/>
      <protection locked="0"/>
    </xf>
    <xf numFmtId="0" fontId="13" fillId="0" borderId="22" xfId="3" applyFont="1" applyBorder="1" applyAlignment="1" applyProtection="1">
      <alignment horizontal="center" vertical="center"/>
      <protection locked="0"/>
    </xf>
    <xf numFmtId="0" fontId="13" fillId="0" borderId="7" xfId="3" applyFont="1" applyBorder="1" applyAlignment="1" applyProtection="1">
      <alignment horizontal="center" vertical="center"/>
      <protection locked="0"/>
    </xf>
    <xf numFmtId="0" fontId="13" fillId="0" borderId="71" xfId="3" applyFont="1" applyBorder="1" applyAlignment="1" applyProtection="1">
      <alignment horizontal="center" vertical="center"/>
      <protection locked="0"/>
    </xf>
    <xf numFmtId="0" fontId="13" fillId="0" borderId="72" xfId="3" applyFont="1" applyBorder="1" applyAlignment="1" applyProtection="1">
      <alignment horizontal="center" vertical="center"/>
      <protection locked="0"/>
    </xf>
    <xf numFmtId="0" fontId="13" fillId="0" borderId="0" xfId="3" applyFont="1" applyBorder="1" applyAlignment="1" applyProtection="1">
      <alignment horizontal="center" vertical="center" wrapText="1"/>
      <protection locked="0"/>
    </xf>
    <xf numFmtId="0" fontId="13" fillId="0" borderId="47" xfId="3" applyFont="1" applyBorder="1" applyAlignment="1" applyProtection="1">
      <alignment horizontal="center" vertical="center" wrapText="1"/>
      <protection locked="0"/>
    </xf>
    <xf numFmtId="0" fontId="13" fillId="0" borderId="48" xfId="3" applyFont="1" applyBorder="1" applyAlignment="1" applyProtection="1">
      <alignment horizontal="center" vertical="center" wrapText="1"/>
      <protection locked="0"/>
    </xf>
    <xf numFmtId="0" fontId="13" fillId="0" borderId="9" xfId="3" applyFont="1" applyBorder="1" applyAlignment="1" applyProtection="1">
      <alignment horizontal="center" vertical="center" wrapText="1"/>
      <protection locked="0"/>
    </xf>
    <xf numFmtId="0" fontId="13" fillId="0" borderId="1" xfId="3" applyFont="1" applyBorder="1" applyAlignment="1" applyProtection="1">
      <alignment horizontal="center" vertical="center"/>
      <protection locked="0"/>
    </xf>
    <xf numFmtId="0" fontId="13" fillId="0" borderId="2" xfId="3" applyFont="1" applyBorder="1" applyAlignment="1" applyProtection="1">
      <alignment horizontal="center" vertical="center"/>
      <protection locked="0"/>
    </xf>
    <xf numFmtId="0" fontId="13" fillId="0" borderId="3" xfId="3" applyFont="1" applyBorder="1" applyAlignment="1" applyProtection="1">
      <alignment horizontal="center" vertical="center"/>
      <protection locked="0"/>
    </xf>
    <xf numFmtId="0" fontId="13" fillId="0" borderId="70" xfId="3" applyFont="1" applyBorder="1" applyAlignment="1" applyProtection="1">
      <alignment horizontal="center" vertical="center"/>
      <protection locked="0"/>
    </xf>
    <xf numFmtId="0" fontId="13" fillId="0" borderId="54" xfId="3" applyFont="1" applyBorder="1" applyAlignment="1" applyProtection="1">
      <alignment horizontal="center" vertical="center"/>
      <protection locked="0"/>
    </xf>
    <xf numFmtId="0" fontId="13" fillId="0" borderId="60" xfId="3" applyFont="1" applyBorder="1" applyAlignment="1" applyProtection="1">
      <alignment horizontal="center" vertical="center"/>
      <protection locked="0"/>
    </xf>
    <xf numFmtId="0" fontId="8" fillId="0" borderId="20" xfId="3" applyFont="1" applyBorder="1" applyAlignment="1" applyProtection="1">
      <alignment horizontal="right" vertical="center"/>
      <protection locked="0"/>
    </xf>
    <xf numFmtId="0" fontId="8" fillId="0" borderId="48" xfId="3" applyFont="1" applyBorder="1" applyAlignment="1" applyProtection="1">
      <alignment horizontal="right" vertical="center"/>
      <protection locked="0"/>
    </xf>
    <xf numFmtId="0" fontId="8" fillId="0" borderId="49" xfId="3" applyFont="1" applyBorder="1" applyAlignment="1" applyProtection="1">
      <alignment horizontal="right" vertical="center"/>
      <protection locked="0"/>
    </xf>
    <xf numFmtId="178" fontId="8" fillId="0" borderId="65" xfId="3" applyNumberFormat="1" applyFont="1" applyBorder="1" applyAlignment="1" applyProtection="1">
      <alignment horizontal="right" vertical="center"/>
      <protection locked="0"/>
    </xf>
    <xf numFmtId="0" fontId="8" fillId="0" borderId="66" xfId="3" applyFont="1" applyBorder="1" applyAlignment="1" applyProtection="1">
      <alignment horizontal="right" vertical="center"/>
      <protection locked="0"/>
    </xf>
    <xf numFmtId="0" fontId="8" fillId="0" borderId="67" xfId="3" applyFont="1" applyBorder="1" applyAlignment="1" applyProtection="1">
      <alignment horizontal="right" vertical="center"/>
      <protection locked="0"/>
    </xf>
    <xf numFmtId="0" fontId="8" fillId="0" borderId="65" xfId="3" applyFont="1" applyBorder="1" applyAlignment="1" applyProtection="1">
      <alignment horizontal="right" vertical="center"/>
      <protection locked="0"/>
    </xf>
    <xf numFmtId="0" fontId="8" fillId="3" borderId="32" xfId="3" applyFont="1" applyFill="1" applyBorder="1" applyAlignment="1" applyProtection="1">
      <alignment horizontal="right" vertical="center"/>
    </xf>
    <xf numFmtId="0" fontId="8" fillId="3" borderId="34" xfId="3" applyFont="1" applyFill="1" applyBorder="1" applyAlignment="1" applyProtection="1">
      <alignment horizontal="right" vertical="center"/>
    </xf>
    <xf numFmtId="0" fontId="8" fillId="4" borderId="2" xfId="3" applyFont="1" applyFill="1" applyBorder="1" applyAlignment="1" applyProtection="1">
      <alignment horizontal="right" vertical="center"/>
      <protection locked="0"/>
    </xf>
    <xf numFmtId="0" fontId="13" fillId="0" borderId="12" xfId="3" applyFont="1" applyBorder="1" applyAlignment="1" applyProtection="1">
      <alignment horizontal="center" vertical="center"/>
      <protection locked="0"/>
    </xf>
    <xf numFmtId="0" fontId="8" fillId="0" borderId="0" xfId="3" applyFont="1" applyFill="1" applyAlignment="1" applyProtection="1">
      <alignment horizontal="left" vertical="center" shrinkToFit="1"/>
    </xf>
    <xf numFmtId="0" fontId="8" fillId="0" borderId="47" xfId="3" applyFont="1" applyFill="1" applyBorder="1" applyAlignment="1" applyProtection="1">
      <alignment horizontal="left" vertical="center" shrinkToFit="1"/>
    </xf>
    <xf numFmtId="0" fontId="13" fillId="0" borderId="61" xfId="3" applyFont="1" applyBorder="1" applyAlignment="1" applyProtection="1">
      <alignment horizontal="center" vertical="center"/>
      <protection locked="0"/>
    </xf>
    <xf numFmtId="0" fontId="13" fillId="0" borderId="62" xfId="3" applyFont="1" applyBorder="1" applyAlignment="1" applyProtection="1">
      <alignment horizontal="center" vertical="center"/>
      <protection locked="0"/>
    </xf>
    <xf numFmtId="0" fontId="13" fillId="0" borderId="63" xfId="3" applyFont="1" applyFill="1" applyBorder="1" applyAlignment="1" applyProtection="1">
      <alignment horizontal="center" vertical="center"/>
      <protection locked="0"/>
    </xf>
    <xf numFmtId="0" fontId="13" fillId="0" borderId="62" xfId="3" applyFont="1" applyFill="1" applyBorder="1" applyAlignment="1" applyProtection="1">
      <alignment horizontal="center" vertical="center"/>
      <protection locked="0"/>
    </xf>
    <xf numFmtId="0" fontId="13" fillId="0" borderId="64" xfId="3" applyFont="1" applyFill="1" applyBorder="1" applyAlignment="1" applyProtection="1">
      <alignment horizontal="center" vertical="center"/>
      <protection locked="0"/>
    </xf>
    <xf numFmtId="0" fontId="13" fillId="0" borderId="24" xfId="3" applyFont="1" applyBorder="1" applyAlignment="1" applyProtection="1">
      <alignment horizontal="left" vertical="center" wrapText="1"/>
      <protection locked="0"/>
    </xf>
    <xf numFmtId="0" fontId="13" fillId="0" borderId="45" xfId="3" applyFont="1" applyBorder="1" applyAlignment="1" applyProtection="1">
      <alignment horizontal="left" vertical="center" wrapText="1"/>
      <protection locked="0"/>
    </xf>
    <xf numFmtId="0" fontId="13" fillId="0" borderId="46" xfId="3" applyFont="1" applyBorder="1" applyAlignment="1" applyProtection="1">
      <alignment horizontal="left" vertical="center" wrapText="1"/>
      <protection locked="0"/>
    </xf>
    <xf numFmtId="0" fontId="13" fillId="0" borderId="20" xfId="3" applyFont="1" applyBorder="1" applyAlignment="1" applyProtection="1">
      <alignment horizontal="left" vertical="center" wrapText="1"/>
      <protection locked="0"/>
    </xf>
    <xf numFmtId="0" fontId="13" fillId="0" borderId="48" xfId="3" applyFont="1" applyBorder="1" applyAlignment="1" applyProtection="1">
      <alignment horizontal="left" vertical="center" wrapText="1"/>
      <protection locked="0"/>
    </xf>
    <xf numFmtId="0" fontId="13" fillId="0" borderId="49" xfId="3" applyFont="1" applyBorder="1" applyAlignment="1" applyProtection="1">
      <alignment horizontal="left" vertical="center" wrapText="1"/>
      <protection locked="0"/>
    </xf>
    <xf numFmtId="0" fontId="8" fillId="3" borderId="24" xfId="3" applyFont="1" applyFill="1" applyBorder="1" applyAlignment="1" applyProtection="1">
      <alignment horizontal="center" vertical="center"/>
    </xf>
    <xf numFmtId="0" fontId="8" fillId="3" borderId="45" xfId="3" applyFont="1" applyFill="1" applyBorder="1" applyAlignment="1" applyProtection="1">
      <alignment horizontal="center" vertical="center"/>
    </xf>
    <xf numFmtId="0" fontId="8" fillId="3" borderId="20" xfId="3" applyFont="1" applyFill="1" applyBorder="1" applyAlignment="1" applyProtection="1">
      <alignment horizontal="center" vertical="center"/>
    </xf>
    <xf numFmtId="0" fontId="8" fillId="3" borderId="48" xfId="3" applyFont="1" applyFill="1" applyBorder="1" applyAlignment="1" applyProtection="1">
      <alignment horizontal="center" vertical="center"/>
    </xf>
    <xf numFmtId="0" fontId="13" fillId="0" borderId="22" xfId="3" applyFont="1" applyBorder="1" applyAlignment="1" applyProtection="1">
      <alignment horizontal="center" vertical="center" wrapText="1"/>
      <protection locked="0"/>
    </xf>
    <xf numFmtId="0" fontId="8" fillId="3" borderId="24" xfId="3" applyFont="1" applyFill="1" applyBorder="1" applyAlignment="1" applyProtection="1">
      <alignment horizontal="center" vertical="center" shrinkToFit="1"/>
    </xf>
    <xf numFmtId="0" fontId="8" fillId="3" borderId="45" xfId="3" applyFont="1" applyFill="1" applyBorder="1" applyAlignment="1" applyProtection="1">
      <alignment horizontal="center" vertical="center" shrinkToFit="1"/>
    </xf>
    <xf numFmtId="0" fontId="8" fillId="3" borderId="20" xfId="3" applyFont="1" applyFill="1" applyBorder="1" applyAlignment="1" applyProtection="1">
      <alignment horizontal="center" vertical="center" shrinkToFit="1"/>
    </xf>
    <xf numFmtId="0" fontId="8" fillId="3" borderId="48" xfId="3" applyFont="1" applyFill="1" applyBorder="1" applyAlignment="1" applyProtection="1">
      <alignment horizontal="center" vertical="center" shrinkToFit="1"/>
    </xf>
    <xf numFmtId="0" fontId="13" fillId="0" borderId="39" xfId="3" applyFont="1" applyBorder="1" applyAlignment="1" applyProtection="1">
      <alignment horizontal="center" vertical="center"/>
      <protection locked="0"/>
    </xf>
    <xf numFmtId="0" fontId="13" fillId="0" borderId="27" xfId="3" applyFont="1" applyBorder="1" applyAlignment="1" applyProtection="1">
      <alignment horizontal="center" vertical="center"/>
      <protection locked="0"/>
    </xf>
    <xf numFmtId="0" fontId="13" fillId="0" borderId="26" xfId="3" applyFont="1" applyBorder="1" applyAlignment="1" applyProtection="1">
      <alignment horizontal="center" vertical="center"/>
      <protection locked="0"/>
    </xf>
    <xf numFmtId="0" fontId="13" fillId="2" borderId="0" xfId="3" applyFont="1" applyFill="1" applyBorder="1" applyAlignment="1" applyProtection="1">
      <alignment horizontal="center" vertical="center"/>
      <protection locked="0"/>
    </xf>
    <xf numFmtId="0" fontId="8" fillId="4" borderId="27" xfId="3" applyFont="1" applyFill="1" applyBorder="1" applyAlignment="1" applyProtection="1">
      <alignment horizontal="right" vertical="center"/>
      <protection locked="0"/>
    </xf>
    <xf numFmtId="0" fontId="13" fillId="0" borderId="21" xfId="3" applyFont="1" applyBorder="1" applyAlignment="1" applyProtection="1">
      <alignment horizontal="center" vertical="center"/>
      <protection locked="0"/>
    </xf>
    <xf numFmtId="0" fontId="8" fillId="2" borderId="0" xfId="3" applyFont="1" applyFill="1" applyAlignment="1" applyProtection="1">
      <alignment horizontal="center" vertical="center" shrinkToFit="1"/>
    </xf>
    <xf numFmtId="0" fontId="8" fillId="2" borderId="47" xfId="3" applyFont="1" applyFill="1" applyBorder="1" applyAlignment="1" applyProtection="1">
      <alignment horizontal="center" vertical="center" shrinkToFit="1"/>
    </xf>
    <xf numFmtId="0" fontId="8" fillId="2" borderId="61" xfId="3" applyFont="1" applyFill="1" applyBorder="1" applyAlignment="1" applyProtection="1">
      <alignment horizontal="center" vertical="center"/>
      <protection locked="0"/>
    </xf>
    <xf numFmtId="0" fontId="8" fillId="2" borderId="62" xfId="3" applyFont="1" applyFill="1" applyBorder="1" applyAlignment="1" applyProtection="1">
      <alignment horizontal="center" vertical="center"/>
      <protection locked="0"/>
    </xf>
    <xf numFmtId="0" fontId="8" fillId="2" borderId="63" xfId="3" applyFont="1" applyFill="1" applyBorder="1" applyAlignment="1" applyProtection="1">
      <alignment horizontal="right" vertical="center"/>
      <protection locked="0"/>
    </xf>
    <xf numFmtId="0" fontId="8" fillId="2" borderId="62" xfId="3" applyFont="1" applyFill="1" applyBorder="1" applyAlignment="1" applyProtection="1">
      <alignment horizontal="right" vertical="center"/>
      <protection locked="0"/>
    </xf>
    <xf numFmtId="0" fontId="8" fillId="2" borderId="64" xfId="3" applyFont="1" applyFill="1" applyBorder="1" applyAlignment="1" applyProtection="1">
      <alignment horizontal="right" vertical="center"/>
      <protection locked="0"/>
    </xf>
    <xf numFmtId="178" fontId="8" fillId="3" borderId="63" xfId="3" applyNumberFormat="1" applyFont="1" applyFill="1" applyBorder="1" applyAlignment="1" applyProtection="1">
      <alignment horizontal="right" vertical="center"/>
    </xf>
    <xf numFmtId="178" fontId="8" fillId="3" borderId="62" xfId="3" applyNumberFormat="1" applyFont="1" applyFill="1" applyBorder="1" applyAlignment="1" applyProtection="1">
      <alignment horizontal="right" vertical="center"/>
    </xf>
    <xf numFmtId="178" fontId="8" fillId="3" borderId="64" xfId="3" applyNumberFormat="1" applyFont="1" applyFill="1" applyBorder="1" applyAlignment="1" applyProtection="1">
      <alignment horizontal="right" vertical="center"/>
    </xf>
    <xf numFmtId="0" fontId="13" fillId="0" borderId="10" xfId="3" applyFont="1" applyBorder="1" applyAlignment="1" applyProtection="1">
      <alignment horizontal="center" vertical="center"/>
      <protection locked="0"/>
    </xf>
    <xf numFmtId="0" fontId="8" fillId="2" borderId="0" xfId="3" applyFont="1" applyFill="1" applyAlignment="1" applyProtection="1">
      <alignment horizontal="center" vertical="center"/>
    </xf>
    <xf numFmtId="0" fontId="8" fillId="2" borderId="47" xfId="3" applyFont="1" applyFill="1" applyBorder="1" applyAlignment="1" applyProtection="1">
      <alignment horizontal="center" vertical="center"/>
    </xf>
    <xf numFmtId="0" fontId="8" fillId="2" borderId="59" xfId="3" applyFont="1" applyFill="1" applyBorder="1" applyAlignment="1" applyProtection="1">
      <alignment horizontal="center" vertical="center"/>
      <protection locked="0"/>
    </xf>
    <xf numFmtId="0" fontId="8" fillId="2" borderId="0" xfId="3" applyFont="1" applyFill="1" applyBorder="1" applyAlignment="1" applyProtection="1">
      <alignment horizontal="center" vertical="center"/>
      <protection locked="0"/>
    </xf>
    <xf numFmtId="0" fontId="8" fillId="2" borderId="53" xfId="3" applyFont="1" applyFill="1" applyBorder="1" applyAlignment="1" applyProtection="1">
      <alignment horizontal="right" vertical="center"/>
      <protection locked="0"/>
    </xf>
    <xf numFmtId="0" fontId="8" fillId="2" borderId="54" xfId="3" applyFont="1" applyFill="1" applyBorder="1" applyAlignment="1" applyProtection="1">
      <alignment horizontal="right" vertical="center"/>
      <protection locked="0"/>
    </xf>
    <xf numFmtId="0" fontId="8" fillId="2" borderId="60" xfId="3" applyFont="1" applyFill="1" applyBorder="1" applyAlignment="1" applyProtection="1">
      <alignment horizontal="right" vertical="center"/>
      <protection locked="0"/>
    </xf>
    <xf numFmtId="178" fontId="8" fillId="3" borderId="53" xfId="3" applyNumberFormat="1" applyFont="1" applyFill="1" applyBorder="1" applyAlignment="1" applyProtection="1">
      <alignment horizontal="right" vertical="center"/>
    </xf>
    <xf numFmtId="178" fontId="8" fillId="3" borderId="54" xfId="3" applyNumberFormat="1" applyFont="1" applyFill="1" applyBorder="1" applyAlignment="1" applyProtection="1">
      <alignment horizontal="right" vertical="center"/>
    </xf>
    <xf numFmtId="178" fontId="8" fillId="3" borderId="60" xfId="3" applyNumberFormat="1" applyFont="1" applyFill="1" applyBorder="1" applyAlignment="1" applyProtection="1">
      <alignment horizontal="right" vertical="center"/>
    </xf>
    <xf numFmtId="0" fontId="13" fillId="0" borderId="24" xfId="3" applyFont="1" applyBorder="1" applyAlignment="1" applyProtection="1">
      <alignment horizontal="left" vertical="center"/>
      <protection locked="0"/>
    </xf>
    <xf numFmtId="0" fontId="13" fillId="0" borderId="45" xfId="3" applyFont="1" applyBorder="1" applyAlignment="1" applyProtection="1">
      <alignment horizontal="left" vertical="center"/>
      <protection locked="0"/>
    </xf>
    <xf numFmtId="0" fontId="13" fillId="0" borderId="46" xfId="3" applyFont="1" applyBorder="1" applyAlignment="1" applyProtection="1">
      <alignment horizontal="left" vertical="center"/>
      <protection locked="0"/>
    </xf>
    <xf numFmtId="0" fontId="13" fillId="0" borderId="20" xfId="3" applyFont="1" applyBorder="1" applyAlignment="1" applyProtection="1">
      <alignment horizontal="left" vertical="center"/>
      <protection locked="0"/>
    </xf>
    <xf numFmtId="0" fontId="13" fillId="0" borderId="48" xfId="3" applyFont="1" applyBorder="1" applyAlignment="1" applyProtection="1">
      <alignment horizontal="left" vertical="center"/>
      <protection locked="0"/>
    </xf>
    <xf numFmtId="0" fontId="13" fillId="0" borderId="49" xfId="3" applyFont="1" applyBorder="1" applyAlignment="1" applyProtection="1">
      <alignment horizontal="left" vertical="center"/>
      <protection locked="0"/>
    </xf>
    <xf numFmtId="0" fontId="8" fillId="3" borderId="37" xfId="3" applyFont="1" applyFill="1" applyBorder="1" applyAlignment="1" applyProtection="1">
      <alignment horizontal="center" vertical="center"/>
    </xf>
    <xf numFmtId="0" fontId="8" fillId="3" borderId="78" xfId="3" applyFont="1" applyFill="1" applyBorder="1" applyAlignment="1" applyProtection="1">
      <alignment horizontal="center" vertical="center"/>
    </xf>
    <xf numFmtId="0" fontId="8" fillId="0" borderId="0" xfId="3" applyFont="1" applyAlignment="1" applyProtection="1">
      <alignment horizontal="center" vertical="center" shrinkToFit="1"/>
    </xf>
    <xf numFmtId="0" fontId="13" fillId="0" borderId="0" xfId="3" applyFont="1" applyAlignment="1" applyProtection="1">
      <alignment horizontal="center" vertical="center"/>
      <protection locked="0"/>
    </xf>
    <xf numFmtId="0" fontId="8" fillId="3" borderId="34" xfId="3" applyFont="1" applyFill="1" applyBorder="1" applyAlignment="1" applyProtection="1">
      <alignment horizontal="center" vertical="center"/>
    </xf>
    <xf numFmtId="0" fontId="8" fillId="3" borderId="27" xfId="3" applyFont="1" applyFill="1" applyBorder="1" applyAlignment="1" applyProtection="1">
      <alignment horizontal="center" vertical="center"/>
    </xf>
    <xf numFmtId="0" fontId="8" fillId="3" borderId="21" xfId="3" applyFont="1" applyFill="1" applyBorder="1" applyAlignment="1" applyProtection="1">
      <alignment horizontal="center" vertical="center"/>
    </xf>
    <xf numFmtId="0" fontId="8" fillId="0" borderId="0" xfId="3" applyFont="1" applyAlignment="1" applyProtection="1">
      <alignment horizontal="center" vertical="center" wrapText="1" shrinkToFit="1"/>
    </xf>
    <xf numFmtId="0" fontId="13" fillId="0" borderId="40" xfId="3" applyFont="1" applyBorder="1" applyAlignment="1" applyProtection="1">
      <alignment horizontal="center" vertical="center"/>
      <protection locked="0"/>
    </xf>
    <xf numFmtId="0" fontId="13" fillId="0" borderId="41" xfId="3" applyFont="1" applyBorder="1" applyAlignment="1" applyProtection="1">
      <alignment horizontal="center" vertical="center"/>
      <protection locked="0"/>
    </xf>
    <xf numFmtId="0" fontId="13" fillId="0" borderId="42" xfId="3" applyFont="1" applyBorder="1" applyAlignment="1" applyProtection="1">
      <alignment horizontal="center" vertical="center"/>
      <protection locked="0"/>
    </xf>
    <xf numFmtId="0" fontId="13" fillId="0" borderId="43" xfId="3" applyFont="1" applyBorder="1" applyAlignment="1" applyProtection="1">
      <alignment horizontal="center" vertical="center"/>
      <protection locked="0"/>
    </xf>
    <xf numFmtId="0" fontId="13" fillId="0" borderId="44" xfId="3" applyFont="1" applyBorder="1" applyAlignment="1" applyProtection="1">
      <alignment horizontal="center" vertical="center" textRotation="255"/>
      <protection locked="0"/>
    </xf>
    <xf numFmtId="0" fontId="13" fillId="0" borderId="51" xfId="3" applyFont="1" applyBorder="1" applyAlignment="1" applyProtection="1">
      <alignment horizontal="center" vertical="center" textRotation="255"/>
      <protection locked="0"/>
    </xf>
    <xf numFmtId="0" fontId="13" fillId="0" borderId="68" xfId="3" applyFont="1" applyBorder="1" applyAlignment="1" applyProtection="1">
      <alignment horizontal="center" vertical="center" textRotation="255"/>
      <protection locked="0"/>
    </xf>
    <xf numFmtId="0" fontId="13" fillId="0" borderId="43" xfId="3" applyFont="1" applyBorder="1" applyAlignment="1" applyProtection="1">
      <alignment horizontal="left" vertical="center" wrapText="1"/>
      <protection locked="0"/>
    </xf>
    <xf numFmtId="0" fontId="13" fillId="0" borderId="41" xfId="3" applyFont="1" applyBorder="1" applyAlignment="1" applyProtection="1">
      <alignment horizontal="left" vertical="center" wrapText="1"/>
      <protection locked="0"/>
    </xf>
    <xf numFmtId="0" fontId="13" fillId="0" borderId="42" xfId="3" applyFont="1" applyBorder="1" applyAlignment="1" applyProtection="1">
      <alignment horizontal="left" vertical="center" wrapText="1"/>
      <protection locked="0"/>
    </xf>
    <xf numFmtId="0" fontId="13" fillId="0" borderId="50" xfId="3" applyFont="1" applyBorder="1" applyAlignment="1" applyProtection="1">
      <alignment horizontal="left" vertical="center" wrapText="1"/>
      <protection locked="0"/>
    </xf>
    <xf numFmtId="0" fontId="13" fillId="0" borderId="0" xfId="3" applyFont="1" applyBorder="1" applyAlignment="1" applyProtection="1">
      <alignment horizontal="left" vertical="center" wrapText="1"/>
      <protection locked="0"/>
    </xf>
    <xf numFmtId="0" fontId="13" fillId="0" borderId="52" xfId="3" applyFont="1" applyBorder="1" applyAlignment="1" applyProtection="1">
      <alignment horizontal="left" vertical="center" wrapText="1"/>
      <protection locked="0"/>
    </xf>
    <xf numFmtId="0" fontId="15" fillId="2" borderId="43" xfId="3" applyFont="1" applyFill="1" applyBorder="1" applyAlignment="1" applyProtection="1">
      <alignment horizontal="center" vertical="center" wrapText="1"/>
      <protection locked="0"/>
    </xf>
    <xf numFmtId="0" fontId="15" fillId="2" borderId="42" xfId="3" applyFont="1" applyFill="1" applyBorder="1" applyAlignment="1" applyProtection="1">
      <alignment horizontal="center" vertical="center" wrapText="1"/>
      <protection locked="0"/>
    </xf>
    <xf numFmtId="0" fontId="15" fillId="2" borderId="50" xfId="3" applyFont="1" applyFill="1" applyBorder="1" applyAlignment="1" applyProtection="1">
      <alignment horizontal="center" vertical="center" wrapText="1"/>
      <protection locked="0"/>
    </xf>
    <xf numFmtId="0" fontId="15" fillId="2" borderId="52" xfId="3" applyFont="1" applyFill="1" applyBorder="1" applyAlignment="1" applyProtection="1">
      <alignment horizontal="center" vertical="center" wrapText="1"/>
      <protection locked="0"/>
    </xf>
    <xf numFmtId="0" fontId="15" fillId="2" borderId="20" xfId="3" applyFont="1" applyFill="1" applyBorder="1" applyAlignment="1" applyProtection="1">
      <alignment horizontal="center" vertical="center" wrapText="1"/>
      <protection locked="0"/>
    </xf>
    <xf numFmtId="0" fontId="15" fillId="2" borderId="49" xfId="3" applyFont="1" applyFill="1" applyBorder="1" applyAlignment="1" applyProtection="1">
      <alignment horizontal="center" vertical="center" wrapText="1"/>
      <protection locked="0"/>
    </xf>
    <xf numFmtId="0" fontId="8" fillId="3" borderId="0" xfId="3" applyFont="1" applyFill="1" applyBorder="1" applyAlignment="1" applyProtection="1">
      <alignment horizontal="center" vertical="center"/>
    </xf>
    <xf numFmtId="0" fontId="8" fillId="3" borderId="47" xfId="3" applyFont="1" applyFill="1" applyBorder="1" applyAlignment="1" applyProtection="1">
      <alignment horizontal="center" vertical="center"/>
    </xf>
    <xf numFmtId="0" fontId="8" fillId="3" borderId="9" xfId="3" applyFont="1" applyFill="1" applyBorder="1" applyAlignment="1" applyProtection="1">
      <alignment horizontal="center" vertical="center"/>
    </xf>
    <xf numFmtId="0" fontId="8" fillId="2" borderId="24" xfId="3" applyFont="1" applyFill="1" applyBorder="1" applyAlignment="1" applyProtection="1">
      <alignment horizontal="center" vertical="center"/>
      <protection locked="0"/>
    </xf>
    <xf numFmtId="0" fontId="8" fillId="2" borderId="46" xfId="3" applyFont="1" applyFill="1" applyBorder="1" applyAlignment="1" applyProtection="1">
      <alignment horizontal="center" vertical="center"/>
      <protection locked="0"/>
    </xf>
    <xf numFmtId="0" fontId="8" fillId="2" borderId="20" xfId="3" applyFont="1" applyFill="1" applyBorder="1" applyAlignment="1" applyProtection="1">
      <alignment horizontal="center" vertical="center"/>
      <protection locked="0"/>
    </xf>
    <xf numFmtId="0" fontId="8" fillId="2" borderId="49" xfId="3" applyFont="1" applyFill="1" applyBorder="1" applyAlignment="1" applyProtection="1">
      <alignment horizontal="center" vertical="center"/>
      <protection locked="0"/>
    </xf>
    <xf numFmtId="58" fontId="10" fillId="4" borderId="53" xfId="3" applyNumberFormat="1" applyFont="1" applyFill="1" applyBorder="1" applyAlignment="1" applyProtection="1">
      <alignment horizontal="center" vertical="center"/>
      <protection locked="0"/>
    </xf>
    <xf numFmtId="58" fontId="10" fillId="4" borderId="54" xfId="3" applyNumberFormat="1" applyFont="1" applyFill="1" applyBorder="1" applyAlignment="1" applyProtection="1">
      <alignment horizontal="center" vertical="center"/>
      <protection locked="0"/>
    </xf>
    <xf numFmtId="58" fontId="11" fillId="0" borderId="54" xfId="3" applyNumberFormat="1" applyFont="1" applyFill="1" applyBorder="1" applyAlignment="1" applyProtection="1">
      <alignment horizontal="center" vertical="center"/>
      <protection locked="0"/>
    </xf>
    <xf numFmtId="58" fontId="11" fillId="0" borderId="55" xfId="3" applyNumberFormat="1" applyFont="1" applyFill="1" applyBorder="1" applyAlignment="1" applyProtection="1">
      <alignment horizontal="center" vertical="center"/>
      <protection locked="0"/>
    </xf>
    <xf numFmtId="0" fontId="13" fillId="2" borderId="48" xfId="3" applyFont="1" applyFill="1" applyBorder="1" applyAlignment="1" applyProtection="1">
      <alignment horizontal="center" vertical="center"/>
      <protection locked="0"/>
    </xf>
    <xf numFmtId="58" fontId="10" fillId="4" borderId="56" xfId="3" applyNumberFormat="1" applyFont="1" applyFill="1" applyBorder="1" applyAlignment="1" applyProtection="1">
      <alignment horizontal="center" vertical="center"/>
      <protection locked="0"/>
    </xf>
    <xf numFmtId="58" fontId="10" fillId="4" borderId="57" xfId="3" applyNumberFormat="1" applyFont="1" applyFill="1" applyBorder="1" applyAlignment="1" applyProtection="1">
      <alignment horizontal="center" vertical="center"/>
      <protection locked="0"/>
    </xf>
    <xf numFmtId="58" fontId="11" fillId="0" borderId="57" xfId="3" applyNumberFormat="1" applyFont="1" applyFill="1" applyBorder="1" applyAlignment="1" applyProtection="1">
      <alignment horizontal="center" vertical="center"/>
      <protection locked="0"/>
    </xf>
    <xf numFmtId="58" fontId="11" fillId="0" borderId="58" xfId="3" applyNumberFormat="1" applyFont="1" applyFill="1" applyBorder="1" applyAlignment="1" applyProtection="1">
      <alignment horizontal="center" vertical="center"/>
      <protection locked="0"/>
    </xf>
    <xf numFmtId="0" fontId="8" fillId="4" borderId="10" xfId="3" applyFont="1" applyFill="1" applyBorder="1" applyAlignment="1" applyProtection="1">
      <alignment horizontal="center" vertical="center"/>
      <protection locked="0"/>
    </xf>
    <xf numFmtId="0" fontId="8" fillId="4" borderId="2" xfId="3" applyFont="1" applyFill="1" applyBorder="1" applyAlignment="1" applyProtection="1">
      <alignment horizontal="center" vertical="center"/>
      <protection locked="0"/>
    </xf>
    <xf numFmtId="0" fontId="4" fillId="0" borderId="15" xfId="3" applyBorder="1" applyAlignment="1">
      <alignment horizontal="center" vertical="center"/>
    </xf>
    <xf numFmtId="0" fontId="4" fillId="0" borderId="15" xfId="3" applyBorder="1" applyAlignment="1">
      <alignment horizontal="distributed" vertical="center" wrapText="1"/>
    </xf>
    <xf numFmtId="0" fontId="4" fillId="0" borderId="15" xfId="3" applyBorder="1" applyAlignment="1">
      <alignment horizontal="distributed" vertical="center"/>
    </xf>
    <xf numFmtId="0" fontId="4" fillId="0" borderId="68" xfId="3" applyBorder="1" applyAlignment="1">
      <alignment horizontal="center" vertical="center"/>
    </xf>
    <xf numFmtId="0" fontId="2" fillId="0" borderId="79" xfId="3" applyFont="1" applyBorder="1" applyAlignment="1">
      <alignment horizontal="distributed" vertical="center" wrapText="1"/>
    </xf>
    <xf numFmtId="0" fontId="4" fillId="0" borderId="79" xfId="3" applyBorder="1" applyAlignment="1">
      <alignment horizontal="distributed" vertical="center" wrapText="1"/>
    </xf>
    <xf numFmtId="0" fontId="4" fillId="0" borderId="15" xfId="3" applyBorder="1" applyAlignment="1">
      <alignment horizontal="center" vertical="center" wrapText="1"/>
    </xf>
    <xf numFmtId="0" fontId="4" fillId="0" borderId="80" xfId="3" applyBorder="1" applyAlignment="1">
      <alignment horizontal="center" vertical="center"/>
    </xf>
    <xf numFmtId="0" fontId="2" fillId="0" borderId="15" xfId="3" applyFont="1" applyBorder="1" applyAlignment="1">
      <alignment horizontal="center" vertical="center" wrapText="1"/>
    </xf>
    <xf numFmtId="179" fontId="4" fillId="0" borderId="15" xfId="3" applyNumberFormat="1" applyBorder="1" applyAlignment="1">
      <alignment horizontal="center" vertical="center"/>
    </xf>
    <xf numFmtId="0" fontId="4" fillId="0" borderId="15" xfId="3" applyBorder="1" applyAlignment="1">
      <alignment horizontal="distributed" vertical="justify" wrapText="1"/>
    </xf>
    <xf numFmtId="0" fontId="4" fillId="0" borderId="15" xfId="3" applyBorder="1" applyAlignment="1">
      <alignment horizontal="distributed" vertical="justify"/>
    </xf>
    <xf numFmtId="0" fontId="38" fillId="0" borderId="92" xfId="0" applyFont="1" applyBorder="1" applyAlignment="1" applyProtection="1">
      <alignment horizontal="center" vertical="center"/>
      <protection locked="0"/>
    </xf>
    <xf numFmtId="0" fontId="34" fillId="0" borderId="15" xfId="0" applyFont="1" applyBorder="1" applyAlignment="1" applyProtection="1">
      <alignment horizontal="center" vertical="center" shrinkToFit="1"/>
      <protection locked="0"/>
    </xf>
    <xf numFmtId="0" fontId="34" fillId="0" borderId="36" xfId="0" applyFont="1" applyBorder="1" applyAlignment="1" applyProtection="1">
      <alignment horizontal="center" vertical="center" shrinkToFit="1"/>
      <protection locked="0"/>
    </xf>
    <xf numFmtId="0" fontId="37" fillId="0" borderId="90" xfId="0" applyFont="1" applyBorder="1" applyAlignment="1" applyProtection="1">
      <alignment horizontal="left" vertical="center" indent="1"/>
    </xf>
    <xf numFmtId="0" fontId="36" fillId="0" borderId="0" xfId="0" applyFont="1" applyAlignment="1" applyProtection="1">
      <alignment horizontal="right" vertical="center" shrinkToFit="1"/>
      <protection locked="0"/>
    </xf>
    <xf numFmtId="182" fontId="38" fillId="0" borderId="90" xfId="0" applyNumberFormat="1" applyFont="1" applyBorder="1" applyAlignment="1" applyProtection="1">
      <alignment horizontal="center" vertical="center"/>
      <protection locked="0"/>
    </xf>
    <xf numFmtId="0" fontId="34" fillId="0" borderId="47" xfId="0" applyFont="1" applyBorder="1" applyAlignment="1" applyProtection="1">
      <alignment horizontal="center" vertical="center" textRotation="255" shrinkToFit="1"/>
      <protection locked="0"/>
    </xf>
    <xf numFmtId="0" fontId="34" fillId="0" borderId="94" xfId="0" applyFont="1" applyBorder="1" applyAlignment="1" applyProtection="1">
      <alignment horizontal="center" vertical="center" shrinkToFit="1"/>
      <protection locked="0"/>
    </xf>
    <xf numFmtId="0" fontId="34" fillId="0" borderId="95" xfId="0" applyFont="1" applyBorder="1" applyAlignment="1" applyProtection="1">
      <alignment horizontal="center" vertical="center" shrinkToFit="1"/>
      <protection locked="0"/>
    </xf>
    <xf numFmtId="58" fontId="35" fillId="0" borderId="90" xfId="0" applyNumberFormat="1" applyFont="1" applyBorder="1" applyAlignment="1" applyProtection="1">
      <alignment horizontal="left" vertical="center" indent="1" shrinkToFit="1"/>
      <protection locked="0"/>
    </xf>
    <xf numFmtId="0" fontId="35" fillId="0" borderId="90" xfId="0" applyFont="1" applyBorder="1" applyAlignment="1" applyProtection="1">
      <alignment horizontal="left" vertical="center" indent="1" shrinkToFit="1"/>
      <protection locked="0"/>
    </xf>
    <xf numFmtId="58" fontId="35" fillId="0" borderId="96" xfId="0" applyNumberFormat="1" applyFont="1" applyBorder="1" applyAlignment="1" applyProtection="1">
      <alignment horizontal="center" vertical="center"/>
      <protection locked="0"/>
    </xf>
    <xf numFmtId="58" fontId="35" fillId="0" borderId="90" xfId="0" applyNumberFormat="1"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36" fillId="0" borderId="90" xfId="0" applyFont="1" applyBorder="1" applyAlignment="1" applyProtection="1">
      <alignment horizontal="center" vertical="center"/>
      <protection locked="0"/>
    </xf>
    <xf numFmtId="0" fontId="36" fillId="0" borderId="85" xfId="0" applyFont="1" applyBorder="1" applyAlignment="1" applyProtection="1">
      <alignment horizontal="center" vertical="center" textRotation="255" shrinkToFit="1"/>
      <protection locked="0"/>
    </xf>
    <xf numFmtId="0" fontId="36" fillId="0" borderId="93" xfId="0" applyFont="1" applyBorder="1" applyAlignment="1" applyProtection="1">
      <alignment horizontal="center" vertical="center" textRotation="255" shrinkToFit="1"/>
      <protection locked="0"/>
    </xf>
    <xf numFmtId="0" fontId="36" fillId="0" borderId="30" xfId="0" applyFont="1" applyBorder="1" applyAlignment="1" applyProtection="1">
      <alignment horizontal="center" vertical="center" textRotation="255" shrinkToFit="1"/>
      <protection locked="0"/>
    </xf>
    <xf numFmtId="0" fontId="35" fillId="0" borderId="29" xfId="0" applyFont="1" applyBorder="1" applyAlignment="1" applyProtection="1">
      <alignment horizontal="center" vertical="center" shrinkToFit="1"/>
      <protection locked="0"/>
    </xf>
    <xf numFmtId="0" fontId="35" fillId="0" borderId="91" xfId="0" applyFont="1" applyBorder="1" applyAlignment="1" applyProtection="1">
      <alignment horizontal="center" vertical="center" shrinkToFit="1"/>
      <protection locked="0"/>
    </xf>
    <xf numFmtId="0" fontId="37" fillId="0" borderId="90" xfId="0" applyFont="1" applyBorder="1" applyAlignment="1" applyProtection="1">
      <alignment horizontal="left" vertical="center" indent="1"/>
      <protection locked="0"/>
    </xf>
    <xf numFmtId="0" fontId="38" fillId="0" borderId="0" xfId="0" applyFont="1" applyAlignment="1" applyProtection="1">
      <alignment horizontal="center" vertical="center" shrinkToFit="1"/>
      <protection locked="0"/>
    </xf>
    <xf numFmtId="182" fontId="38" fillId="0" borderId="92" xfId="0" applyNumberFormat="1" applyFont="1" applyBorder="1" applyAlignment="1" applyProtection="1">
      <alignment horizontal="center" vertical="center"/>
      <protection locked="0"/>
    </xf>
    <xf numFmtId="0" fontId="35" fillId="0" borderId="4" xfId="0" applyFont="1" applyBorder="1" applyAlignment="1" applyProtection="1">
      <alignment horizontal="center" vertical="center"/>
      <protection locked="0"/>
    </xf>
    <xf numFmtId="0" fontId="35" fillId="0" borderId="98" xfId="0" applyFont="1" applyBorder="1" applyAlignment="1" applyProtection="1">
      <alignment horizontal="center" vertical="center"/>
      <protection locked="0"/>
    </xf>
    <xf numFmtId="0" fontId="43" fillId="0" borderId="15" xfId="0" applyFont="1" applyBorder="1" applyAlignment="1" applyProtection="1">
      <alignment horizontal="center" vertical="center"/>
      <protection locked="0"/>
    </xf>
    <xf numFmtId="0" fontId="34" fillId="0" borderId="34" xfId="0" applyFont="1" applyBorder="1" applyAlignment="1" applyProtection="1">
      <alignment horizontal="center"/>
      <protection locked="0"/>
    </xf>
    <xf numFmtId="0" fontId="35" fillId="0" borderId="40" xfId="0" applyFont="1" applyBorder="1" applyAlignment="1" applyProtection="1">
      <alignment horizontal="center" vertical="center"/>
      <protection locked="0"/>
    </xf>
    <xf numFmtId="0" fontId="35" fillId="0" borderId="42" xfId="0" applyFont="1" applyBorder="1" applyAlignment="1" applyProtection="1">
      <alignment horizontal="center" vertical="center"/>
      <protection locked="0"/>
    </xf>
    <xf numFmtId="0" fontId="35" fillId="0" borderId="59" xfId="0" applyFont="1" applyBorder="1" applyAlignment="1" applyProtection="1">
      <alignment horizontal="center" vertical="center"/>
      <protection locked="0"/>
    </xf>
    <xf numFmtId="0" fontId="35" fillId="0" borderId="52" xfId="0" applyFont="1" applyBorder="1" applyAlignment="1" applyProtection="1">
      <alignment horizontal="center" vertical="center"/>
      <protection locked="0"/>
    </xf>
    <xf numFmtId="0" fontId="36" fillId="0" borderId="81" xfId="0" applyNumberFormat="1" applyFont="1" applyBorder="1" applyAlignment="1" applyProtection="1">
      <alignment horizontal="center" vertical="center"/>
    </xf>
    <xf numFmtId="0" fontId="36" fillId="0" borderId="83" xfId="0" applyNumberFormat="1" applyFont="1" applyBorder="1" applyAlignment="1" applyProtection="1">
      <alignment horizontal="center" vertical="center"/>
    </xf>
    <xf numFmtId="0" fontId="35" fillId="7" borderId="4" xfId="0" applyFont="1" applyFill="1" applyBorder="1" applyAlignment="1" applyProtection="1">
      <alignment horizontal="center" vertical="center" wrapText="1" shrinkToFit="1"/>
      <protection locked="0"/>
    </xf>
    <xf numFmtId="0" fontId="36" fillId="7" borderId="98" xfId="0" applyFont="1" applyFill="1" applyBorder="1" applyAlignment="1" applyProtection="1">
      <alignment horizontal="center" vertical="center" wrapText="1" shrinkToFit="1"/>
      <protection locked="0"/>
    </xf>
    <xf numFmtId="0" fontId="35" fillId="0" borderId="4" xfId="0" applyFont="1" applyFill="1" applyBorder="1" applyAlignment="1" applyProtection="1">
      <alignment horizontal="center" vertical="center" wrapText="1" shrinkToFit="1"/>
      <protection locked="0"/>
    </xf>
    <xf numFmtId="0" fontId="35" fillId="0" borderId="98" xfId="0" applyFont="1" applyFill="1" applyBorder="1" applyAlignment="1" applyProtection="1">
      <alignment horizontal="center" vertical="center" wrapText="1" shrinkToFit="1"/>
      <protection locked="0"/>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494">
    <dxf>
      <font>
        <b/>
        <i val="0"/>
        <color rgb="FF0070C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0070C0"/>
      </font>
    </dxf>
    <dxf>
      <font>
        <b/>
        <i val="0"/>
        <color rgb="FF0070C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0070C0"/>
      </font>
    </dxf>
    <dxf>
      <font>
        <b/>
        <i val="0"/>
        <condense val="0"/>
        <extend val="0"/>
        <color indexed="9"/>
      </font>
      <fill>
        <patternFill patternType="solid">
          <fgColor indexed="12"/>
          <bgColor indexed="48"/>
        </patternFill>
      </fill>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ndense val="0"/>
        <extend val="0"/>
        <color indexed="9"/>
      </font>
      <fill>
        <patternFill patternType="solid">
          <fgColor indexed="10"/>
          <bgColor indexed="14"/>
        </patternFill>
      </fill>
    </dxf>
    <dxf>
      <font>
        <b/>
        <i val="0"/>
        <color rgb="FFFF0000"/>
      </font>
    </dxf>
    <dxf>
      <font>
        <b/>
        <i val="0"/>
        <condense val="0"/>
        <extend val="0"/>
        <color indexed="9"/>
      </font>
      <fill>
        <patternFill patternType="solid">
          <fgColor indexed="12"/>
          <bgColor indexed="48"/>
        </patternFill>
      </fill>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ndense val="0"/>
        <extend val="0"/>
        <color indexed="9"/>
      </font>
      <fill>
        <patternFill patternType="solid">
          <fgColor indexed="10"/>
          <bgColor indexed="14"/>
        </patternFill>
      </fill>
    </dxf>
    <dxf>
      <font>
        <b/>
        <i val="0"/>
        <condense val="0"/>
        <extend val="0"/>
        <color indexed="9"/>
      </font>
      <fill>
        <patternFill patternType="solid">
          <fgColor indexed="12"/>
          <bgColor indexed="48"/>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0"/>
          <bgColor indexed="14"/>
        </patternFill>
      </fill>
    </dxf>
    <dxf>
      <font>
        <b/>
        <i val="0"/>
        <condense val="0"/>
        <extend val="0"/>
        <color indexed="9"/>
      </font>
      <fill>
        <patternFill patternType="solid">
          <fgColor indexed="12"/>
          <bgColor indexed="48"/>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lor rgb="FFFF0000"/>
      </font>
    </dxf>
    <dxf>
      <font>
        <b/>
        <i val="0"/>
        <color theme="0"/>
      </font>
      <fill>
        <patternFill>
          <bgColor rgb="FFFF00FF"/>
        </patternFill>
      </fill>
    </dxf>
    <dxf>
      <font>
        <b/>
        <i val="0"/>
        <color theme="0"/>
      </font>
      <fill>
        <patternFill>
          <bgColor theme="3" tint="0.39994506668294322"/>
        </patternFill>
      </fill>
    </dxf>
    <dxf>
      <font>
        <b/>
        <i val="0"/>
        <condense val="0"/>
        <extend val="0"/>
        <color indexed="9"/>
      </font>
      <fill>
        <patternFill patternType="solid">
          <fgColor indexed="12"/>
          <bgColor indexed="48"/>
        </patternFill>
      </fill>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ndense val="0"/>
        <extend val="0"/>
        <color indexed="9"/>
      </font>
      <fill>
        <patternFill patternType="solid">
          <fgColor indexed="10"/>
          <bgColor indexed="14"/>
        </patternFill>
      </fill>
    </dxf>
    <dxf>
      <font>
        <b/>
        <i val="0"/>
        <color rgb="FFFF0000"/>
      </font>
    </dxf>
    <dxf>
      <font>
        <b/>
        <i val="0"/>
        <condense val="0"/>
        <extend val="0"/>
        <color indexed="9"/>
      </font>
      <fill>
        <patternFill patternType="solid">
          <fgColor indexed="12"/>
          <bgColor indexed="48"/>
        </patternFill>
      </fill>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ndense val="0"/>
        <extend val="0"/>
        <color indexed="9"/>
      </font>
      <fill>
        <patternFill patternType="solid">
          <fgColor indexed="10"/>
          <bgColor indexed="14"/>
        </patternFill>
      </fill>
    </dxf>
    <dxf>
      <font>
        <b/>
        <i val="0"/>
        <condense val="0"/>
        <extend val="0"/>
        <color indexed="9"/>
      </font>
      <fill>
        <patternFill patternType="solid">
          <fgColor indexed="12"/>
          <bgColor indexed="48"/>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0"/>
          <bgColor indexed="14"/>
        </patternFill>
      </fill>
    </dxf>
    <dxf>
      <font>
        <b/>
        <i val="0"/>
        <condense val="0"/>
        <extend val="0"/>
        <color indexed="9"/>
      </font>
      <fill>
        <patternFill patternType="solid">
          <fgColor indexed="12"/>
          <bgColor indexed="48"/>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lor rgb="FFFF0000"/>
      </font>
    </dxf>
    <dxf>
      <font>
        <b/>
        <i val="0"/>
        <color theme="0"/>
      </font>
      <fill>
        <patternFill>
          <bgColor rgb="FFFF00FF"/>
        </patternFill>
      </fill>
    </dxf>
    <dxf>
      <font>
        <b/>
        <i val="0"/>
        <color theme="0"/>
      </font>
      <fill>
        <patternFill>
          <bgColor theme="3" tint="0.39994506668294322"/>
        </patternFill>
      </fill>
    </dxf>
    <dxf>
      <font>
        <b/>
        <i val="0"/>
        <condense val="0"/>
        <extend val="0"/>
        <color indexed="9"/>
      </font>
      <fill>
        <patternFill patternType="solid">
          <fgColor indexed="12"/>
          <bgColor indexed="48"/>
        </patternFill>
      </fill>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ndense val="0"/>
        <extend val="0"/>
        <color indexed="9"/>
      </font>
      <fill>
        <patternFill patternType="solid">
          <fgColor indexed="10"/>
          <bgColor indexed="14"/>
        </patternFill>
      </fill>
    </dxf>
    <dxf>
      <font>
        <b/>
        <i val="0"/>
        <color rgb="FFFF0000"/>
      </font>
    </dxf>
    <dxf>
      <font>
        <b/>
        <i val="0"/>
        <condense val="0"/>
        <extend val="0"/>
        <color indexed="9"/>
      </font>
      <fill>
        <patternFill patternType="solid">
          <fgColor indexed="12"/>
          <bgColor indexed="48"/>
        </patternFill>
      </fill>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ndense val="0"/>
        <extend val="0"/>
        <color indexed="9"/>
      </font>
      <fill>
        <patternFill patternType="solid">
          <fgColor indexed="10"/>
          <bgColor indexed="14"/>
        </patternFill>
      </fill>
    </dxf>
    <dxf>
      <font>
        <b/>
        <i val="0"/>
        <condense val="0"/>
        <extend val="0"/>
        <color indexed="9"/>
      </font>
      <fill>
        <patternFill patternType="solid">
          <fgColor indexed="12"/>
          <bgColor indexed="48"/>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0"/>
          <bgColor indexed="14"/>
        </patternFill>
      </fill>
    </dxf>
    <dxf>
      <font>
        <b/>
        <i val="0"/>
        <condense val="0"/>
        <extend val="0"/>
        <color indexed="9"/>
      </font>
      <fill>
        <patternFill patternType="solid">
          <fgColor indexed="12"/>
          <bgColor indexed="48"/>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lor rgb="FFFF0000"/>
      </font>
    </dxf>
    <dxf>
      <font>
        <b/>
        <i val="0"/>
        <color theme="0"/>
      </font>
      <fill>
        <patternFill>
          <bgColor rgb="FFFF00FF"/>
        </patternFill>
      </fill>
    </dxf>
    <dxf>
      <font>
        <b/>
        <i val="0"/>
        <color theme="0"/>
      </font>
      <fill>
        <patternFill>
          <bgColor theme="3" tint="0.39994506668294322"/>
        </patternFill>
      </fill>
    </dxf>
    <dxf>
      <font>
        <b/>
        <i val="0"/>
        <condense val="0"/>
        <extend val="0"/>
        <color indexed="9"/>
      </font>
      <fill>
        <patternFill patternType="solid">
          <fgColor indexed="10"/>
          <bgColor indexed="14"/>
        </patternFill>
      </fill>
    </dxf>
    <dxf>
      <font>
        <b/>
        <i val="0"/>
        <condense val="0"/>
        <extend val="0"/>
        <color indexed="9"/>
      </font>
      <fill>
        <patternFill patternType="solid">
          <fgColor indexed="12"/>
          <bgColor indexed="48"/>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theme="0"/>
      </font>
      <fill>
        <patternFill>
          <bgColor theme="3" tint="0.39994506668294322"/>
        </patternFill>
      </fill>
    </dxf>
    <dxf>
      <font>
        <b/>
        <i val="0"/>
        <color theme="0"/>
      </font>
      <fill>
        <patternFill>
          <bgColor rgb="FFFF00FF"/>
        </patternFill>
      </fill>
    </dxf>
    <dxf>
      <font>
        <b/>
        <i val="0"/>
        <condense val="0"/>
        <extend val="0"/>
        <color indexed="9"/>
      </font>
      <fill>
        <patternFill patternType="solid">
          <fgColor indexed="10"/>
          <bgColor indexed="14"/>
        </patternFill>
      </fill>
    </dxf>
    <dxf>
      <font>
        <b/>
        <i val="0"/>
        <condense val="0"/>
        <extend val="0"/>
        <color indexed="9"/>
      </font>
      <fill>
        <patternFill patternType="solid">
          <fgColor indexed="12"/>
          <bgColor indexed="48"/>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theme="0"/>
      </font>
      <fill>
        <patternFill>
          <bgColor theme="3" tint="0.39994506668294322"/>
        </patternFill>
      </fill>
    </dxf>
    <dxf>
      <font>
        <b/>
        <i val="0"/>
        <color theme="0"/>
      </font>
      <fill>
        <patternFill>
          <bgColor rgb="FFFF00FF"/>
        </patternFill>
      </fill>
    </dxf>
  </dxfs>
  <tableStyles count="0" defaultTableStyle="TableStyleMedium9"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151280</xdr:colOff>
      <xdr:row>10</xdr:row>
      <xdr:rowOff>10645</xdr:rowOff>
    </xdr:from>
    <xdr:to>
      <xdr:col>14</xdr:col>
      <xdr:colOff>50427</xdr:colOff>
      <xdr:row>15</xdr:row>
      <xdr:rowOff>67795</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1002927" y="1758763"/>
          <a:ext cx="3126441" cy="953620"/>
        </a:xfrm>
        <a:prstGeom prst="wedgeRectCallout">
          <a:avLst>
            <a:gd name="adj1" fmla="val -48180"/>
            <a:gd name="adj2" fmla="val 97338"/>
          </a:avLst>
        </a:prstGeom>
        <a:solidFill>
          <a:schemeClr val="accent6">
            <a:lumMod val="60000"/>
            <a:lumOff val="4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１日の休暇を取得した場合に、「○」の表示をしてください。</a:t>
          </a:r>
        </a:p>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（１日出勤していない場合に表示。時間休等のため出勤した場合には空欄のまま）</a:t>
          </a:r>
        </a:p>
      </xdr:txBody>
    </xdr:sp>
    <xdr:clientData/>
  </xdr:twoCellAnchor>
  <xdr:twoCellAnchor>
    <xdr:from>
      <xdr:col>9</xdr:col>
      <xdr:colOff>240927</xdr:colOff>
      <xdr:row>1</xdr:row>
      <xdr:rowOff>127747</xdr:rowOff>
    </xdr:from>
    <xdr:to>
      <xdr:col>19</xdr:col>
      <xdr:colOff>65555</xdr:colOff>
      <xdr:row>3</xdr:row>
      <xdr:rowOff>156322</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2863103" y="150159"/>
          <a:ext cx="2760570" cy="532839"/>
        </a:xfrm>
        <a:prstGeom prst="wedgeRectCallout">
          <a:avLst>
            <a:gd name="adj1" fmla="val -64352"/>
            <a:gd name="adj2" fmla="val 23640"/>
          </a:avLst>
        </a:prstGeom>
        <a:solidFill>
          <a:schemeClr val="accent6">
            <a:lumMod val="60000"/>
            <a:lumOff val="4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提出月をリストより選択してください。</a:t>
          </a:r>
          <a:endParaRPr kumimoji="1" lang="en-US" altLang="ja-JP" sz="105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（任用時の提出は「当初」）</a:t>
          </a:r>
        </a:p>
      </xdr:txBody>
    </xdr:sp>
    <xdr:clientData/>
  </xdr:twoCellAnchor>
  <xdr:twoCellAnchor>
    <xdr:from>
      <xdr:col>15</xdr:col>
      <xdr:colOff>66675</xdr:colOff>
      <xdr:row>36</xdr:row>
      <xdr:rowOff>57149</xdr:rowOff>
    </xdr:from>
    <xdr:to>
      <xdr:col>28</xdr:col>
      <xdr:colOff>66675</xdr:colOff>
      <xdr:row>40</xdr:row>
      <xdr:rowOff>28574</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4467225" y="6543674"/>
          <a:ext cx="3819525" cy="695325"/>
        </a:xfrm>
        <a:prstGeom prst="wedgeRectCallout">
          <a:avLst>
            <a:gd name="adj1" fmla="val 44394"/>
            <a:gd name="adj2" fmla="val 85793"/>
          </a:avLst>
        </a:prstGeom>
        <a:solidFill>
          <a:schemeClr val="accent6">
            <a:lumMod val="60000"/>
            <a:lumOff val="4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発令時数を入力してください。</a:t>
          </a:r>
          <a:endParaRPr kumimoji="1" lang="en-US" altLang="ja-JP" sz="105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（合計勤務時間＞発令時数となると、決裁の事務担当欄にその旨が表示されますので、ご注意ください）</a:t>
          </a:r>
        </a:p>
      </xdr:txBody>
    </xdr:sp>
    <xdr:clientData/>
  </xdr:twoCellAnchor>
  <xdr:twoCellAnchor>
    <xdr:from>
      <xdr:col>26</xdr:col>
      <xdr:colOff>0</xdr:colOff>
      <xdr:row>32</xdr:row>
      <xdr:rowOff>9526</xdr:rowOff>
    </xdr:from>
    <xdr:to>
      <xdr:col>38</xdr:col>
      <xdr:colOff>0</xdr:colOff>
      <xdr:row>35</xdr:row>
      <xdr:rowOff>171451</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7629525" y="5772151"/>
          <a:ext cx="3495675" cy="704850"/>
        </a:xfrm>
        <a:prstGeom prst="wedgeRectCallout">
          <a:avLst>
            <a:gd name="adj1" fmla="val 17374"/>
            <a:gd name="adj2" fmla="val 172915"/>
          </a:avLst>
        </a:prstGeom>
        <a:solidFill>
          <a:schemeClr val="accent6">
            <a:lumMod val="60000"/>
            <a:lumOff val="4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年間の合計勤務日数・勤務時間が表示されます。</a:t>
          </a:r>
          <a:endParaRPr kumimoji="1" lang="en-US" altLang="ja-JP" sz="105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合計勤務時間は発令時数以下となりますので、ご確認願います。</a:t>
          </a:r>
        </a:p>
      </xdr:txBody>
    </xdr:sp>
    <xdr:clientData/>
  </xdr:twoCellAnchor>
  <xdr:twoCellAnchor>
    <xdr:from>
      <xdr:col>3</xdr:col>
      <xdr:colOff>66675</xdr:colOff>
      <xdr:row>33</xdr:row>
      <xdr:rowOff>57149</xdr:rowOff>
    </xdr:from>
    <xdr:to>
      <xdr:col>11</xdr:col>
      <xdr:colOff>190501</xdr:colOff>
      <xdr:row>37</xdr:row>
      <xdr:rowOff>28574</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923925" y="6000749"/>
          <a:ext cx="2466976" cy="695325"/>
        </a:xfrm>
        <a:prstGeom prst="wedgeRectCallout">
          <a:avLst>
            <a:gd name="adj1" fmla="val -52820"/>
            <a:gd name="adj2" fmla="val 72094"/>
          </a:avLst>
        </a:prstGeom>
        <a:solidFill>
          <a:schemeClr val="accent6">
            <a:lumMod val="60000"/>
            <a:lumOff val="4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出勤日数は、１日有給休暇等で出勤しなかった日（○を入力した日）を除いた日数になります。</a:t>
          </a:r>
        </a:p>
      </xdr:txBody>
    </xdr:sp>
    <xdr:clientData/>
  </xdr:twoCellAnchor>
  <xdr:twoCellAnchor>
    <xdr:from>
      <xdr:col>16</xdr:col>
      <xdr:colOff>57150</xdr:colOff>
      <xdr:row>9</xdr:row>
      <xdr:rowOff>152400</xdr:rowOff>
    </xdr:from>
    <xdr:to>
      <xdr:col>22</xdr:col>
      <xdr:colOff>114300</xdr:colOff>
      <xdr:row>14</xdr:row>
      <xdr:rowOff>161925</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733925" y="1752600"/>
          <a:ext cx="1828800" cy="914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latin typeface="ＭＳ 明朝" panose="02020609040205080304" pitchFamily="17" charset="-128"/>
              <a:ea typeface="ＭＳ 明朝" panose="02020609040205080304" pitchFamily="17" charset="-128"/>
            </a:rPr>
            <a:t>入力例</a:t>
          </a:r>
          <a:endParaRPr kumimoji="1" lang="ja-JP" altLang="en-US" sz="1600" b="1">
            <a:latin typeface="ＭＳ 明朝" panose="02020609040205080304" pitchFamily="17" charset="-128"/>
            <a:ea typeface="ＭＳ 明朝" panose="02020609040205080304" pitchFamily="17" charset="-128"/>
          </a:endParaRPr>
        </a:p>
      </xdr:txBody>
    </xdr:sp>
    <xdr:clientData/>
  </xdr:twoCellAnchor>
  <xdr:twoCellAnchor>
    <xdr:from>
      <xdr:col>27</xdr:col>
      <xdr:colOff>9525</xdr:colOff>
      <xdr:row>2</xdr:row>
      <xdr:rowOff>9525</xdr:rowOff>
    </xdr:from>
    <xdr:to>
      <xdr:col>28</xdr:col>
      <xdr:colOff>273300</xdr:colOff>
      <xdr:row>3</xdr:row>
      <xdr:rowOff>165300</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7953375" y="295275"/>
          <a:ext cx="540000" cy="432000"/>
        </a:xfrm>
        <a:prstGeom prst="ellips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123825</xdr:colOff>
      <xdr:row>3</xdr:row>
      <xdr:rowOff>102035</xdr:rowOff>
    </xdr:from>
    <xdr:to>
      <xdr:col>27</xdr:col>
      <xdr:colOff>88606</xdr:colOff>
      <xdr:row>36</xdr:row>
      <xdr:rowOff>66675</xdr:rowOff>
    </xdr:to>
    <xdr:cxnSp macro="">
      <xdr:nvCxnSpPr>
        <xdr:cNvPr id="9" name="直線矢印コネクタ 8">
          <a:extLst>
            <a:ext uri="{FF2B5EF4-FFF2-40B4-BE49-F238E27FC236}">
              <a16:creationId xmlns:a16="http://schemas.microsoft.com/office/drawing/2014/main" id="{00000000-0008-0000-0100-000009000000}"/>
            </a:ext>
          </a:extLst>
        </xdr:cNvPr>
        <xdr:cNvCxnSpPr>
          <a:endCxn id="8" idx="3"/>
        </xdr:cNvCxnSpPr>
      </xdr:nvCxnSpPr>
      <xdr:spPr>
        <a:xfrm flipV="1">
          <a:off x="6867525" y="664010"/>
          <a:ext cx="1164931" cy="5889190"/>
        </a:xfrm>
        <a:prstGeom prst="straightConnector1">
          <a:avLst/>
        </a:prstGeom>
        <a:ln w="12700">
          <a:solidFill>
            <a:schemeClr val="bg1">
              <a:lumMod val="6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0</xdr:row>
      <xdr:rowOff>133350</xdr:rowOff>
    </xdr:from>
    <xdr:to>
      <xdr:col>26</xdr:col>
      <xdr:colOff>57149</xdr:colOff>
      <xdr:row>2</xdr:row>
      <xdr:rowOff>142874</xdr:rowOff>
    </xdr:to>
    <xdr:sp macro="" textlink="">
      <xdr:nvSpPr>
        <xdr:cNvPr id="2" name="角丸四角形吹き出し 1">
          <a:extLst>
            <a:ext uri="{FF2B5EF4-FFF2-40B4-BE49-F238E27FC236}">
              <a16:creationId xmlns:a16="http://schemas.microsoft.com/office/drawing/2014/main" id="{00000000-0008-0000-0500-000002000000}"/>
            </a:ext>
          </a:extLst>
        </xdr:cNvPr>
        <xdr:cNvSpPr/>
      </xdr:nvSpPr>
      <xdr:spPr>
        <a:xfrm>
          <a:off x="2993571" y="133350"/>
          <a:ext cx="2914649" cy="376917"/>
        </a:xfrm>
        <a:prstGeom prst="wedgeRoundRectCallout">
          <a:avLst>
            <a:gd name="adj1" fmla="val -45663"/>
            <a:gd name="adj2" fmla="val 295530"/>
            <a:gd name="adj3" fmla="val 16667"/>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履歴書等により確認（下記注１参照）</a:t>
          </a:r>
          <a:endParaRPr kumimoji="1" lang="en-US" altLang="ja-JP" sz="1100">
            <a:solidFill>
              <a:sysClr val="windowText" lastClr="000000"/>
            </a:solidFill>
          </a:endParaRPr>
        </a:p>
        <a:p>
          <a:pPr algn="ctr"/>
          <a:r>
            <a:rPr kumimoji="1" lang="ja-JP" altLang="en-US" sz="1100">
              <a:solidFill>
                <a:sysClr val="windowText" lastClr="000000"/>
              </a:solidFill>
            </a:rPr>
            <a:t>３年継続勤務し，４年目の場合</a:t>
          </a:r>
        </a:p>
      </xdr:txBody>
    </xdr:sp>
    <xdr:clientData/>
  </xdr:twoCellAnchor>
  <xdr:twoCellAnchor>
    <xdr:from>
      <xdr:col>41</xdr:col>
      <xdr:colOff>95250</xdr:colOff>
      <xdr:row>0</xdr:row>
      <xdr:rowOff>104775</xdr:rowOff>
    </xdr:from>
    <xdr:to>
      <xdr:col>52</xdr:col>
      <xdr:colOff>161925</xdr:colOff>
      <xdr:row>3</xdr:row>
      <xdr:rowOff>13607</xdr:rowOff>
    </xdr:to>
    <xdr:sp macro="" textlink="">
      <xdr:nvSpPr>
        <xdr:cNvPr id="3" name="角丸四角形吹き出し 2">
          <a:extLst>
            <a:ext uri="{FF2B5EF4-FFF2-40B4-BE49-F238E27FC236}">
              <a16:creationId xmlns:a16="http://schemas.microsoft.com/office/drawing/2014/main" id="{00000000-0008-0000-0500-000003000000}"/>
            </a:ext>
          </a:extLst>
        </xdr:cNvPr>
        <xdr:cNvSpPr/>
      </xdr:nvSpPr>
      <xdr:spPr>
        <a:xfrm>
          <a:off x="9007929" y="104775"/>
          <a:ext cx="2311853" cy="453118"/>
        </a:xfrm>
        <a:prstGeom prst="wedgeRoundRectCallout">
          <a:avLst>
            <a:gd name="adj1" fmla="val -72186"/>
            <a:gd name="adj2" fmla="val 217890"/>
            <a:gd name="adj3" fmla="val 16667"/>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b="0">
              <a:solidFill>
                <a:sysClr val="windowText" lastClr="000000"/>
              </a:solidFill>
            </a:rPr>
            <a:t>前年度勤務校年次有給休暇簿</a:t>
          </a:r>
          <a:endParaRPr kumimoji="1" lang="en-US" altLang="ja-JP" sz="1100" b="0">
            <a:solidFill>
              <a:sysClr val="windowText" lastClr="000000"/>
            </a:solidFill>
          </a:endParaRPr>
        </a:p>
        <a:p>
          <a:pPr algn="l"/>
          <a:r>
            <a:rPr kumimoji="1" lang="ja-JP" altLang="en-US" sz="1100" b="0">
              <a:solidFill>
                <a:sysClr val="windowText" lastClr="000000"/>
              </a:solidFill>
            </a:rPr>
            <a:t>による確認が必要です。</a:t>
          </a:r>
          <a:endParaRPr kumimoji="1" lang="en-US" altLang="ja-JP" sz="1100" b="0">
            <a:solidFill>
              <a:sysClr val="windowText" lastClr="000000"/>
            </a:solidFill>
          </a:endParaRPr>
        </a:p>
      </xdr:txBody>
    </xdr:sp>
    <xdr:clientData/>
  </xdr:twoCellAnchor>
  <xdr:twoCellAnchor>
    <xdr:from>
      <xdr:col>26</xdr:col>
      <xdr:colOff>114301</xdr:colOff>
      <xdr:row>0</xdr:row>
      <xdr:rowOff>123825</xdr:rowOff>
    </xdr:from>
    <xdr:to>
      <xdr:col>39</xdr:col>
      <xdr:colOff>142876</xdr:colOff>
      <xdr:row>5</xdr:row>
      <xdr:rowOff>27214</xdr:rowOff>
    </xdr:to>
    <xdr:sp macro="" textlink="">
      <xdr:nvSpPr>
        <xdr:cNvPr id="4" name="上矢印吹き出し 3">
          <a:extLst>
            <a:ext uri="{FF2B5EF4-FFF2-40B4-BE49-F238E27FC236}">
              <a16:creationId xmlns:a16="http://schemas.microsoft.com/office/drawing/2014/main" id="{00000000-0008-0000-0500-000004000000}"/>
            </a:ext>
          </a:extLst>
        </xdr:cNvPr>
        <xdr:cNvSpPr/>
      </xdr:nvSpPr>
      <xdr:spPr>
        <a:xfrm>
          <a:off x="5965372" y="123825"/>
          <a:ext cx="2681968" cy="910318"/>
        </a:xfrm>
        <a:prstGeom prst="upArrowCallout">
          <a:avLst>
            <a:gd name="adj1" fmla="val 11517"/>
            <a:gd name="adj2" fmla="val 19253"/>
            <a:gd name="adj3" fmla="val 25000"/>
            <a:gd name="adj4" fmla="val 64977"/>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b="0">
              <a:solidFill>
                <a:sysClr val="windowText" lastClr="000000"/>
              </a:solidFill>
            </a:rPr>
            <a:t>長期休業期間に勤務を要しない</a:t>
          </a:r>
          <a:r>
            <a:rPr kumimoji="1" lang="ja-JP" altLang="en-US" sz="1100" b="0" baseline="0">
              <a:solidFill>
                <a:sysClr val="windowText" lastClr="000000"/>
              </a:solidFill>
            </a:rPr>
            <a:t>ことに</a:t>
          </a:r>
          <a:endParaRPr kumimoji="1" lang="en-US" altLang="ja-JP" sz="1100" b="0" baseline="0">
            <a:solidFill>
              <a:sysClr val="windowText" lastClr="000000"/>
            </a:solidFill>
          </a:endParaRPr>
        </a:p>
        <a:p>
          <a:pPr algn="l"/>
          <a:r>
            <a:rPr kumimoji="1" lang="ja-JP" altLang="en-US" sz="1100" b="0" baseline="0">
              <a:solidFill>
                <a:sysClr val="windowText" lastClr="000000"/>
              </a:solidFill>
            </a:rPr>
            <a:t>るので</a:t>
          </a:r>
          <a:r>
            <a:rPr kumimoji="1" lang="en-US" altLang="ja-JP" sz="1100" b="0" baseline="0">
              <a:solidFill>
                <a:sysClr val="windowText" lastClr="000000"/>
              </a:solidFill>
            </a:rPr>
            <a:t>,</a:t>
          </a:r>
          <a:r>
            <a:rPr kumimoji="1" lang="ja-JP" altLang="en-US" sz="1100" b="0" baseline="0">
              <a:solidFill>
                <a:sysClr val="windowText" lastClr="000000"/>
              </a:solidFill>
            </a:rPr>
            <a:t>年間の勤務日数に応じて別表１・２により付与することになる。</a:t>
          </a:r>
        </a:p>
      </xdr:txBody>
    </xdr:sp>
    <xdr:clientData/>
  </xdr:twoCellAnchor>
  <xdr:twoCellAnchor>
    <xdr:from>
      <xdr:col>31</xdr:col>
      <xdr:colOff>38099</xdr:colOff>
      <xdr:row>16</xdr:row>
      <xdr:rowOff>40823</xdr:rowOff>
    </xdr:from>
    <xdr:to>
      <xdr:col>46</xdr:col>
      <xdr:colOff>122465</xdr:colOff>
      <xdr:row>20</xdr:row>
      <xdr:rowOff>123825</xdr:rowOff>
    </xdr:to>
    <xdr:sp macro="" textlink="">
      <xdr:nvSpPr>
        <xdr:cNvPr id="5" name="対角する 2 つの角を丸めた四角形 4">
          <a:extLst>
            <a:ext uri="{FF2B5EF4-FFF2-40B4-BE49-F238E27FC236}">
              <a16:creationId xmlns:a16="http://schemas.microsoft.com/office/drawing/2014/main" id="{00000000-0008-0000-0500-000005000000}"/>
            </a:ext>
          </a:extLst>
        </xdr:cNvPr>
        <xdr:cNvSpPr/>
      </xdr:nvSpPr>
      <xdr:spPr>
        <a:xfrm>
          <a:off x="6909706" y="3211287"/>
          <a:ext cx="3145973" cy="845002"/>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baseline="0">
              <a:solidFill>
                <a:sysClr val="windowText" lastClr="000000"/>
              </a:solidFill>
            </a:rPr>
            <a:t>別表第２－２により</a:t>
          </a:r>
          <a:endParaRPr kumimoji="1" lang="en-US" altLang="ja-JP" sz="1100" baseline="0">
            <a:solidFill>
              <a:sysClr val="windowText" lastClr="000000"/>
            </a:solidFill>
          </a:endParaRPr>
        </a:p>
        <a:p>
          <a:pPr algn="l"/>
          <a:r>
            <a:rPr kumimoji="1" lang="ja-JP" altLang="en-US" sz="1100" baseline="0">
              <a:solidFill>
                <a:sysClr val="windowText" lastClr="000000"/>
              </a:solidFill>
            </a:rPr>
            <a:t>継続勤務年数　　　３年</a:t>
          </a:r>
          <a:endParaRPr kumimoji="1" lang="en-US" altLang="ja-JP" sz="1100" baseline="0">
            <a:solidFill>
              <a:sysClr val="windowText" lastClr="000000"/>
            </a:solidFill>
          </a:endParaRPr>
        </a:p>
        <a:p>
          <a:pPr algn="l"/>
          <a:r>
            <a:rPr kumimoji="1" lang="ja-JP" altLang="en-US" sz="1100" baseline="0">
              <a:solidFill>
                <a:sysClr val="windowText" lastClr="000000"/>
              </a:solidFill>
            </a:rPr>
            <a:t>所定労働日　　　　　４日（１６９～２１６日）</a:t>
          </a:r>
          <a:endParaRPr kumimoji="1" lang="en-US" altLang="ja-JP" sz="1100" baseline="0">
            <a:solidFill>
              <a:sysClr val="windowText" lastClr="000000"/>
            </a:solidFill>
          </a:endParaRPr>
        </a:p>
        <a:p>
          <a:pPr algn="l"/>
          <a:r>
            <a:rPr kumimoji="1" lang="ja-JP" altLang="en-US" sz="1100" baseline="0">
              <a:solidFill>
                <a:sysClr val="windowText" lastClr="000000"/>
              </a:solidFill>
            </a:rPr>
            <a:t>欄にあてはめ，本年度１０日付与　　　　　</a:t>
          </a:r>
        </a:p>
      </xdr:txBody>
    </xdr:sp>
    <xdr:clientData/>
  </xdr:twoCellAnchor>
  <xdr:twoCellAnchor>
    <xdr:from>
      <xdr:col>33</xdr:col>
      <xdr:colOff>108860</xdr:colOff>
      <xdr:row>11</xdr:row>
      <xdr:rowOff>38104</xdr:rowOff>
    </xdr:from>
    <xdr:to>
      <xdr:col>37</xdr:col>
      <xdr:colOff>76198</xdr:colOff>
      <xdr:row>16</xdr:row>
      <xdr:rowOff>54430</xdr:rowOff>
    </xdr:to>
    <xdr:cxnSp macro="">
      <xdr:nvCxnSpPr>
        <xdr:cNvPr id="6" name="直線矢印コネクタ 5">
          <a:extLst>
            <a:ext uri="{FF2B5EF4-FFF2-40B4-BE49-F238E27FC236}">
              <a16:creationId xmlns:a16="http://schemas.microsoft.com/office/drawing/2014/main" id="{00000000-0008-0000-0500-000006000000}"/>
            </a:ext>
          </a:extLst>
        </xdr:cNvPr>
        <xdr:cNvCxnSpPr/>
      </xdr:nvCxnSpPr>
      <xdr:spPr>
        <a:xfrm rot="5400000" flipH="1" flipV="1">
          <a:off x="7296152" y="2348597"/>
          <a:ext cx="968826" cy="78376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171450</xdr:colOff>
      <xdr:row>16</xdr:row>
      <xdr:rowOff>0</xdr:rowOff>
    </xdr:from>
    <xdr:to>
      <xdr:col>28</xdr:col>
      <xdr:colOff>152400</xdr:colOff>
      <xdr:row>26</xdr:row>
      <xdr:rowOff>54429</xdr:rowOff>
    </xdr:to>
    <xdr:sp macro="" textlink="">
      <xdr:nvSpPr>
        <xdr:cNvPr id="7" name="対角する 2 つの角を丸めた四角形 6">
          <a:extLst>
            <a:ext uri="{FF2B5EF4-FFF2-40B4-BE49-F238E27FC236}">
              <a16:creationId xmlns:a16="http://schemas.microsoft.com/office/drawing/2014/main" id="{00000000-0008-0000-0500-000007000000}"/>
            </a:ext>
          </a:extLst>
        </xdr:cNvPr>
        <xdr:cNvSpPr/>
      </xdr:nvSpPr>
      <xdr:spPr>
        <a:xfrm>
          <a:off x="2552700" y="3170464"/>
          <a:ext cx="3858986" cy="1959429"/>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baseline="0">
              <a:solidFill>
                <a:sysClr val="windowText" lastClr="000000"/>
              </a:solidFill>
            </a:rPr>
            <a:t>実勤務日数≧要勤務日数</a:t>
          </a:r>
          <a:r>
            <a:rPr kumimoji="1" lang="en-US" altLang="ja-JP" sz="1100" baseline="0">
              <a:solidFill>
                <a:sysClr val="windowText" lastClr="000000"/>
              </a:solidFill>
            </a:rPr>
            <a:t>×</a:t>
          </a:r>
          <a:r>
            <a:rPr kumimoji="1" lang="ja-JP" altLang="en-US" sz="1100" baseline="0">
              <a:solidFill>
                <a:sysClr val="windowText" lastClr="000000"/>
              </a:solidFill>
            </a:rPr>
            <a:t>０．８</a:t>
          </a:r>
          <a:endParaRPr kumimoji="1" lang="en-US" altLang="ja-JP" sz="1100" baseline="0">
            <a:solidFill>
              <a:sysClr val="windowText" lastClr="000000"/>
            </a:solidFill>
          </a:endParaRPr>
        </a:p>
        <a:p>
          <a:pPr algn="l"/>
          <a:r>
            <a:rPr kumimoji="1" lang="ja-JP" altLang="en-US" sz="1100" baseline="0">
              <a:solidFill>
                <a:sysClr val="windowText" lastClr="000000"/>
              </a:solidFill>
            </a:rPr>
            <a:t>出勤率８割の要件は，労基法上は休暇加算要件ではなく，当該年度の休暇発生要件です。前年度８割未満の者について，今年度年休を与えることを要しないものであるが，本県においては，継続しないものとして取り扱い，別表第１により所定勤務日数に応じた年休を付与することになる。</a:t>
          </a:r>
          <a:endParaRPr kumimoji="1" lang="en-US" altLang="ja-JP" sz="1100" baseline="0">
            <a:solidFill>
              <a:sysClr val="windowText" lastClr="000000"/>
            </a:solidFill>
          </a:endParaRPr>
        </a:p>
        <a:p>
          <a:pPr algn="l"/>
          <a:r>
            <a:rPr kumimoji="1" lang="ja-JP" altLang="en-US" sz="1100" baseline="0">
              <a:solidFill>
                <a:sysClr val="windowText" lastClr="000000"/>
              </a:solidFill>
            </a:rPr>
            <a:t>また，仮に前年度出勤率が８割未満でも，今年度の出勤率が８割以上であれば，翌年度は別表２により，継続勤務年数等に応じた年休が付与される。</a:t>
          </a:r>
        </a:p>
      </xdr:txBody>
    </xdr:sp>
    <xdr:clientData/>
  </xdr:twoCellAnchor>
  <xdr:twoCellAnchor>
    <xdr:from>
      <xdr:col>38</xdr:col>
      <xdr:colOff>28575</xdr:colOff>
      <xdr:row>34</xdr:row>
      <xdr:rowOff>19053</xdr:rowOff>
    </xdr:from>
    <xdr:to>
      <xdr:col>52</xdr:col>
      <xdr:colOff>0</xdr:colOff>
      <xdr:row>39</xdr:row>
      <xdr:rowOff>104775</xdr:rowOff>
    </xdr:to>
    <xdr:sp macro="" textlink="">
      <xdr:nvSpPr>
        <xdr:cNvPr id="8" name="対角する 2 つの角を丸めた四角形 7">
          <a:extLst>
            <a:ext uri="{FF2B5EF4-FFF2-40B4-BE49-F238E27FC236}">
              <a16:creationId xmlns:a16="http://schemas.microsoft.com/office/drawing/2014/main" id="{00000000-0008-0000-0500-000008000000}"/>
            </a:ext>
          </a:extLst>
        </xdr:cNvPr>
        <xdr:cNvSpPr/>
      </xdr:nvSpPr>
      <xdr:spPr>
        <a:xfrm>
          <a:off x="8172450" y="6619878"/>
          <a:ext cx="2771775" cy="942972"/>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solidFill>
                <a:sysClr val="windowText" lastClr="000000"/>
              </a:solidFill>
            </a:rPr>
            <a:t>年度区分の任用は，継続勤務年数となる。（年度初めや夏期休業等に任用が一時切れても，それ以外の中断がなければ，継続していることとなる）</a:t>
          </a:r>
          <a:endParaRPr lang="ja-JP"/>
        </a:p>
        <a:p>
          <a:pPr algn="l"/>
          <a:endParaRPr kumimoji="1" lang="en-US" altLang="ja-JP" sz="1100" baseline="0">
            <a:solidFill>
              <a:sysClr val="windowText" lastClr="000000"/>
            </a:solidFill>
          </a:endParaRPr>
        </a:p>
      </xdr:txBody>
    </xdr:sp>
    <xdr:clientData/>
  </xdr:twoCellAnchor>
  <xdr:twoCellAnchor>
    <xdr:from>
      <xdr:col>34</xdr:col>
      <xdr:colOff>57150</xdr:colOff>
      <xdr:row>33</xdr:row>
      <xdr:rowOff>85725</xdr:rowOff>
    </xdr:from>
    <xdr:to>
      <xdr:col>38</xdr:col>
      <xdr:colOff>180975</xdr:colOff>
      <xdr:row>35</xdr:row>
      <xdr:rowOff>9525</xdr:rowOff>
    </xdr:to>
    <xdr:sp macro="" textlink="">
      <xdr:nvSpPr>
        <xdr:cNvPr id="9" name="下カーブ矢印 8">
          <a:extLst>
            <a:ext uri="{FF2B5EF4-FFF2-40B4-BE49-F238E27FC236}">
              <a16:creationId xmlns:a16="http://schemas.microsoft.com/office/drawing/2014/main" id="{00000000-0008-0000-0500-000009000000}"/>
            </a:ext>
          </a:extLst>
        </xdr:cNvPr>
        <xdr:cNvSpPr/>
      </xdr:nvSpPr>
      <xdr:spPr>
        <a:xfrm>
          <a:off x="7400925" y="6496050"/>
          <a:ext cx="923925" cy="285750"/>
        </a:xfrm>
        <a:prstGeom prst="curvedDown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solidFill>
              <a:schemeClr val="tx1"/>
            </a:solidFill>
          </a:endParaRPr>
        </a:p>
      </xdr:txBody>
    </xdr:sp>
    <xdr:clientData/>
  </xdr:twoCellAnchor>
  <xdr:twoCellAnchor>
    <xdr:from>
      <xdr:col>16</xdr:col>
      <xdr:colOff>47626</xdr:colOff>
      <xdr:row>14</xdr:row>
      <xdr:rowOff>47624</xdr:rowOff>
    </xdr:from>
    <xdr:to>
      <xdr:col>17</xdr:col>
      <xdr:colOff>3</xdr:colOff>
      <xdr:row>15</xdr:row>
      <xdr:rowOff>149682</xdr:rowOff>
    </xdr:to>
    <xdr:cxnSp macro="">
      <xdr:nvCxnSpPr>
        <xdr:cNvPr id="10" name="直線矢印コネクタ 9">
          <a:extLst>
            <a:ext uri="{FF2B5EF4-FFF2-40B4-BE49-F238E27FC236}">
              <a16:creationId xmlns:a16="http://schemas.microsoft.com/office/drawing/2014/main" id="{00000000-0008-0000-0500-00000A000000}"/>
            </a:ext>
          </a:extLst>
        </xdr:cNvPr>
        <xdr:cNvCxnSpPr/>
      </xdr:nvCxnSpPr>
      <xdr:spPr>
        <a:xfrm rot="16200000" flipH="1">
          <a:off x="3789589" y="2905125"/>
          <a:ext cx="292558" cy="15648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38897</xdr:colOff>
      <xdr:row>14</xdr:row>
      <xdr:rowOff>48418</xdr:rowOff>
    </xdr:from>
    <xdr:to>
      <xdr:col>20</xdr:col>
      <xdr:colOff>40821</xdr:colOff>
      <xdr:row>15</xdr:row>
      <xdr:rowOff>163286</xdr:rowOff>
    </xdr:to>
    <xdr:cxnSp macro="">
      <xdr:nvCxnSpPr>
        <xdr:cNvPr id="11" name="直線矢印コネクタ 10">
          <a:extLst>
            <a:ext uri="{FF2B5EF4-FFF2-40B4-BE49-F238E27FC236}">
              <a16:creationId xmlns:a16="http://schemas.microsoft.com/office/drawing/2014/main" id="{00000000-0008-0000-0500-00000B000000}"/>
            </a:ext>
          </a:extLst>
        </xdr:cNvPr>
        <xdr:cNvCxnSpPr/>
      </xdr:nvCxnSpPr>
      <xdr:spPr>
        <a:xfrm rot="16200000" flipH="1">
          <a:off x="4513604" y="2989604"/>
          <a:ext cx="305368" cy="1924"/>
        </a:xfrm>
        <a:prstGeom prst="straightConnector1">
          <a:avLst/>
        </a:prstGeom>
        <a:ln w="158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27215</xdr:colOff>
      <xdr:row>14</xdr:row>
      <xdr:rowOff>28573</xdr:rowOff>
    </xdr:from>
    <xdr:to>
      <xdr:col>25</xdr:col>
      <xdr:colOff>38104</xdr:colOff>
      <xdr:row>15</xdr:row>
      <xdr:rowOff>176892</xdr:rowOff>
    </xdr:to>
    <xdr:cxnSp macro="">
      <xdr:nvCxnSpPr>
        <xdr:cNvPr id="12" name="直線矢印コネクタ 11">
          <a:extLst>
            <a:ext uri="{FF2B5EF4-FFF2-40B4-BE49-F238E27FC236}">
              <a16:creationId xmlns:a16="http://schemas.microsoft.com/office/drawing/2014/main" id="{00000000-0008-0000-0500-00000C000000}"/>
            </a:ext>
          </a:extLst>
        </xdr:cNvPr>
        <xdr:cNvCxnSpPr/>
      </xdr:nvCxnSpPr>
      <xdr:spPr>
        <a:xfrm rot="10800000" flipV="1">
          <a:off x="5265965" y="2818037"/>
          <a:ext cx="419103" cy="33881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142875</xdr:colOff>
      <xdr:row>21</xdr:row>
      <xdr:rowOff>9525</xdr:rowOff>
    </xdr:from>
    <xdr:to>
      <xdr:col>55</xdr:col>
      <xdr:colOff>133350</xdr:colOff>
      <xdr:row>24</xdr:row>
      <xdr:rowOff>152400</xdr:rowOff>
    </xdr:to>
    <xdr:sp macro="" textlink="">
      <xdr:nvSpPr>
        <xdr:cNvPr id="13" name="対角する 2 つの角を丸めた四角形 12">
          <a:extLst>
            <a:ext uri="{FF2B5EF4-FFF2-40B4-BE49-F238E27FC236}">
              <a16:creationId xmlns:a16="http://schemas.microsoft.com/office/drawing/2014/main" id="{00000000-0008-0000-0500-00000D000000}"/>
            </a:ext>
          </a:extLst>
        </xdr:cNvPr>
        <xdr:cNvSpPr/>
      </xdr:nvSpPr>
      <xdr:spPr>
        <a:xfrm>
          <a:off x="8886825" y="4133850"/>
          <a:ext cx="2790825" cy="714375"/>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baseline="0">
              <a:solidFill>
                <a:sysClr val="windowText" lastClr="000000"/>
              </a:solidFill>
            </a:rPr>
            <a:t>繰越分を使用する場合で，今年度複数校で勤務する場合は，他勤務校へ連絡が必要になる。　</a:t>
          </a:r>
        </a:p>
      </xdr:txBody>
    </xdr:sp>
    <xdr:clientData/>
  </xdr:twoCellAnchor>
  <xdr:twoCellAnchor>
    <xdr:from>
      <xdr:col>38</xdr:col>
      <xdr:colOff>95251</xdr:colOff>
      <xdr:row>7</xdr:row>
      <xdr:rowOff>28575</xdr:rowOff>
    </xdr:from>
    <xdr:to>
      <xdr:col>49</xdr:col>
      <xdr:colOff>190501</xdr:colOff>
      <xdr:row>21</xdr:row>
      <xdr:rowOff>9525</xdr:rowOff>
    </xdr:to>
    <xdr:cxnSp macro="">
      <xdr:nvCxnSpPr>
        <xdr:cNvPr id="14" name="直線矢印コネクタ 13">
          <a:extLst>
            <a:ext uri="{FF2B5EF4-FFF2-40B4-BE49-F238E27FC236}">
              <a16:creationId xmlns:a16="http://schemas.microsoft.com/office/drawing/2014/main" id="{00000000-0008-0000-0500-00000E000000}"/>
            </a:ext>
          </a:extLst>
        </xdr:cNvPr>
        <xdr:cNvCxnSpPr/>
      </xdr:nvCxnSpPr>
      <xdr:spPr>
        <a:xfrm rot="16200000" flipV="1">
          <a:off x="8029576" y="1628775"/>
          <a:ext cx="2714625" cy="229552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28575</xdr:colOff>
      <xdr:row>21</xdr:row>
      <xdr:rowOff>180975</xdr:rowOff>
    </xdr:from>
    <xdr:to>
      <xdr:col>41</xdr:col>
      <xdr:colOff>28575</xdr:colOff>
      <xdr:row>25</xdr:row>
      <xdr:rowOff>133350</xdr:rowOff>
    </xdr:to>
    <xdr:sp macro="" textlink="">
      <xdr:nvSpPr>
        <xdr:cNvPr id="15" name="対角する 2 つの角を丸めた四角形 14">
          <a:extLst>
            <a:ext uri="{FF2B5EF4-FFF2-40B4-BE49-F238E27FC236}">
              <a16:creationId xmlns:a16="http://schemas.microsoft.com/office/drawing/2014/main" id="{00000000-0008-0000-0500-00000F000000}"/>
            </a:ext>
          </a:extLst>
        </xdr:cNvPr>
        <xdr:cNvSpPr/>
      </xdr:nvSpPr>
      <xdr:spPr>
        <a:xfrm>
          <a:off x="6572250" y="4305300"/>
          <a:ext cx="2200275" cy="714375"/>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baseline="0">
              <a:solidFill>
                <a:sysClr val="windowText" lastClr="000000"/>
              </a:solidFill>
            </a:rPr>
            <a:t>割り振られた勤務日の全期間を勤務しない場合の年休有給休暇は，１日となる。</a:t>
          </a:r>
        </a:p>
      </xdr:txBody>
    </xdr:sp>
    <xdr:clientData/>
  </xdr:twoCellAnchor>
  <xdr:twoCellAnchor>
    <xdr:from>
      <xdr:col>28</xdr:col>
      <xdr:colOff>28575</xdr:colOff>
      <xdr:row>26</xdr:row>
      <xdr:rowOff>123825</xdr:rowOff>
    </xdr:from>
    <xdr:to>
      <xdr:col>28</xdr:col>
      <xdr:colOff>74294</xdr:colOff>
      <xdr:row>29</xdr:row>
      <xdr:rowOff>152400</xdr:rowOff>
    </xdr:to>
    <xdr:sp macro="" textlink="">
      <xdr:nvSpPr>
        <xdr:cNvPr id="16" name="右中かっこ 15">
          <a:extLst>
            <a:ext uri="{FF2B5EF4-FFF2-40B4-BE49-F238E27FC236}">
              <a16:creationId xmlns:a16="http://schemas.microsoft.com/office/drawing/2014/main" id="{00000000-0008-0000-0500-000010000000}"/>
            </a:ext>
          </a:extLst>
        </xdr:cNvPr>
        <xdr:cNvSpPr/>
      </xdr:nvSpPr>
      <xdr:spPr>
        <a:xfrm>
          <a:off x="6172200" y="5200650"/>
          <a:ext cx="45719" cy="600075"/>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28</xdr:col>
      <xdr:colOff>74294</xdr:colOff>
      <xdr:row>25</xdr:row>
      <xdr:rowOff>142876</xdr:rowOff>
    </xdr:from>
    <xdr:to>
      <xdr:col>30</xdr:col>
      <xdr:colOff>47625</xdr:colOff>
      <xdr:row>28</xdr:row>
      <xdr:rowOff>42864</xdr:rowOff>
    </xdr:to>
    <xdr:cxnSp macro="">
      <xdr:nvCxnSpPr>
        <xdr:cNvPr id="17" name="直線矢印コネクタ 16">
          <a:extLst>
            <a:ext uri="{FF2B5EF4-FFF2-40B4-BE49-F238E27FC236}">
              <a16:creationId xmlns:a16="http://schemas.microsoft.com/office/drawing/2014/main" id="{00000000-0008-0000-0500-000011000000}"/>
            </a:ext>
          </a:extLst>
        </xdr:cNvPr>
        <xdr:cNvCxnSpPr>
          <a:endCxn id="16" idx="1"/>
        </xdr:cNvCxnSpPr>
      </xdr:nvCxnSpPr>
      <xdr:spPr>
        <a:xfrm rot="5400000">
          <a:off x="6168866" y="5078254"/>
          <a:ext cx="471488" cy="37338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190500</xdr:colOff>
      <xdr:row>26</xdr:row>
      <xdr:rowOff>27215</xdr:rowOff>
    </xdr:from>
    <xdr:to>
      <xdr:col>45</xdr:col>
      <xdr:colOff>9527</xdr:colOff>
      <xdr:row>30</xdr:row>
      <xdr:rowOff>27215</xdr:rowOff>
    </xdr:to>
    <xdr:sp macro="" textlink="">
      <xdr:nvSpPr>
        <xdr:cNvPr id="18" name="対角する 2 つの角を丸めた四角形 17">
          <a:extLst>
            <a:ext uri="{FF2B5EF4-FFF2-40B4-BE49-F238E27FC236}">
              <a16:creationId xmlns:a16="http://schemas.microsoft.com/office/drawing/2014/main" id="{00000000-0008-0000-0500-000012000000}"/>
            </a:ext>
          </a:extLst>
        </xdr:cNvPr>
        <xdr:cNvSpPr/>
      </xdr:nvSpPr>
      <xdr:spPr>
        <a:xfrm>
          <a:off x="7062107" y="5102679"/>
          <a:ext cx="2676527" cy="762000"/>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baseline="0">
              <a:solidFill>
                <a:sysClr val="windowText" lastClr="000000"/>
              </a:solidFill>
            </a:rPr>
            <a:t>割り振られた勤務日の時間数（６ｈ）</a:t>
          </a:r>
          <a:r>
            <a:rPr kumimoji="1" lang="en-US" altLang="ja-JP" sz="1100" baseline="0">
              <a:solidFill>
                <a:sysClr val="windowText" lastClr="000000"/>
              </a:solidFill>
            </a:rPr>
            <a:t>1</a:t>
          </a:r>
          <a:r>
            <a:rPr kumimoji="1" lang="ja-JP" altLang="en-US" sz="1100" baseline="0">
              <a:solidFill>
                <a:sysClr val="windowText" lastClr="000000"/>
              </a:solidFill>
            </a:rPr>
            <a:t>日当たりの勤務時間（４ｈ）の場合年休５時間行使の場合→１日と１時間</a:t>
          </a:r>
          <a:r>
            <a:rPr kumimoji="1" lang="ja-JP" altLang="en-US" sz="1100" baseline="0">
              <a:solidFill>
                <a:schemeClr val="lt1"/>
              </a:solidFill>
              <a:latin typeface="+mn-lt"/>
              <a:ea typeface="+mn-ea"/>
              <a:cs typeface="+mn-cs"/>
            </a:rPr>
            <a:t>（</a:t>
          </a:r>
          <a:r>
            <a:rPr kumimoji="1" lang="en-US" sz="1100" baseline="0">
              <a:solidFill>
                <a:schemeClr val="lt1"/>
              </a:solidFill>
              <a:latin typeface="+mn-lt"/>
              <a:ea typeface="+mn-ea"/>
              <a:cs typeface="+mn-cs"/>
            </a:rPr>
            <a:t>6H</a:t>
          </a:r>
          <a:r>
            <a:rPr kumimoji="1" lang="ja-JP" altLang="en-US" sz="1100" baseline="0">
              <a:solidFill>
                <a:schemeClr val="lt1"/>
              </a:solidFill>
              <a:latin typeface="+mn-lt"/>
              <a:ea typeface="+mn-ea"/>
              <a:cs typeface="+mn-cs"/>
            </a:rPr>
            <a:t>）</a:t>
          </a:r>
          <a:endParaRPr kumimoji="1" lang="ja-JP" altLang="en-US" sz="1100" baseline="0">
            <a:solidFill>
              <a:sysClr val="windowText" lastClr="000000"/>
            </a:solidFill>
          </a:endParaRPr>
        </a:p>
      </xdr:txBody>
    </xdr:sp>
    <xdr:clientData/>
  </xdr:twoCellAnchor>
  <xdr:twoCellAnchor>
    <xdr:from>
      <xdr:col>34</xdr:col>
      <xdr:colOff>0</xdr:colOff>
      <xdr:row>29</xdr:row>
      <xdr:rowOff>152403</xdr:rowOff>
    </xdr:from>
    <xdr:to>
      <xdr:col>36</xdr:col>
      <xdr:colOff>76200</xdr:colOff>
      <xdr:row>32</xdr:row>
      <xdr:rowOff>123825</xdr:rowOff>
    </xdr:to>
    <xdr:cxnSp macro="">
      <xdr:nvCxnSpPr>
        <xdr:cNvPr id="19" name="直線矢印コネクタ 18">
          <a:extLst>
            <a:ext uri="{FF2B5EF4-FFF2-40B4-BE49-F238E27FC236}">
              <a16:creationId xmlns:a16="http://schemas.microsoft.com/office/drawing/2014/main" id="{00000000-0008-0000-0500-000013000000}"/>
            </a:ext>
          </a:extLst>
        </xdr:cNvPr>
        <xdr:cNvCxnSpPr/>
      </xdr:nvCxnSpPr>
      <xdr:spPr>
        <a:xfrm rot="5400000">
          <a:off x="7310439" y="5834064"/>
          <a:ext cx="542922" cy="4762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B13"/>
  <sheetViews>
    <sheetView zoomScale="110" zoomScaleNormal="110" workbookViewId="0">
      <selection activeCell="J21" sqref="J21"/>
    </sheetView>
  </sheetViews>
  <sheetFormatPr defaultRowHeight="13.5"/>
  <cols>
    <col min="1" max="1" width="4.125" customWidth="1"/>
  </cols>
  <sheetData>
    <row r="2" spans="1:2">
      <c r="A2" t="s">
        <v>131</v>
      </c>
      <c r="B2" t="s">
        <v>132</v>
      </c>
    </row>
    <row r="3" spans="1:2">
      <c r="B3" t="s">
        <v>213</v>
      </c>
    </row>
    <row r="4" spans="1:2">
      <c r="B4" t="s">
        <v>210</v>
      </c>
    </row>
    <row r="6" spans="1:2">
      <c r="A6" t="s">
        <v>133</v>
      </c>
      <c r="B6" t="s">
        <v>134</v>
      </c>
    </row>
    <row r="7" spans="1:2">
      <c r="B7" t="s">
        <v>135</v>
      </c>
    </row>
    <row r="9" spans="1:2">
      <c r="B9" t="s">
        <v>136</v>
      </c>
    </row>
    <row r="10" spans="1:2">
      <c r="B10" t="s">
        <v>138</v>
      </c>
    </row>
    <row r="11" spans="1:2">
      <c r="B11" t="s">
        <v>139</v>
      </c>
    </row>
    <row r="13" spans="1:2" ht="18.75">
      <c r="A13" t="s">
        <v>137</v>
      </c>
      <c r="B13" s="102" t="s">
        <v>149</v>
      </c>
    </row>
  </sheetData>
  <phoneticPr fontId="6"/>
  <pageMargins left="0.7" right="0.7" top="0.75" bottom="0.75" header="0.3" footer="0.3"/>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EX50"/>
  <sheetViews>
    <sheetView showGridLines="0" workbookViewId="0">
      <selection activeCell="C26" sqref="C26"/>
    </sheetView>
  </sheetViews>
  <sheetFormatPr defaultColWidth="0" defaultRowHeight="13.5" customHeight="1" zeroHeight="1"/>
  <cols>
    <col min="1" max="17" width="5.625" style="26" customWidth="1"/>
    <col min="18" max="154" width="5.625" style="26" hidden="1" customWidth="1"/>
    <col min="155" max="16384" width="9" style="26" hidden="1"/>
  </cols>
  <sheetData>
    <row r="1" spans="2:14"/>
    <row r="2" spans="2:14"/>
    <row r="3" spans="2:14">
      <c r="B3" s="78" t="s">
        <v>119</v>
      </c>
    </row>
    <row r="4" spans="2:14"/>
    <row r="5" spans="2:14">
      <c r="B5" s="602" t="s">
        <v>82</v>
      </c>
      <c r="C5" s="602"/>
      <c r="D5" s="602"/>
      <c r="E5" s="602"/>
      <c r="F5" s="602" t="s">
        <v>83</v>
      </c>
      <c r="G5" s="602"/>
      <c r="H5" s="602"/>
      <c r="I5" s="602"/>
      <c r="J5" s="602"/>
      <c r="K5" s="602"/>
      <c r="L5" s="602"/>
      <c r="M5" s="602"/>
      <c r="N5" s="602"/>
    </row>
    <row r="6" spans="2:14">
      <c r="B6" s="602"/>
      <c r="C6" s="602"/>
      <c r="D6" s="602"/>
      <c r="E6" s="602"/>
      <c r="F6" s="602"/>
      <c r="G6" s="602"/>
      <c r="H6" s="602"/>
      <c r="I6" s="602"/>
      <c r="J6" s="602"/>
      <c r="K6" s="602"/>
      <c r="L6" s="602"/>
      <c r="M6" s="602"/>
      <c r="N6" s="602"/>
    </row>
    <row r="7" spans="2:14">
      <c r="B7" s="612" t="s">
        <v>84</v>
      </c>
      <c r="C7" s="613"/>
      <c r="D7" s="613"/>
      <c r="E7" s="613"/>
      <c r="F7" s="602" t="s">
        <v>85</v>
      </c>
      <c r="G7" s="602"/>
      <c r="H7" s="602"/>
      <c r="I7" s="602"/>
      <c r="J7" s="602"/>
      <c r="K7" s="602"/>
      <c r="L7" s="602"/>
      <c r="M7" s="602"/>
      <c r="N7" s="602"/>
    </row>
    <row r="8" spans="2:14">
      <c r="B8" s="613"/>
      <c r="C8" s="613"/>
      <c r="D8" s="613"/>
      <c r="E8" s="613"/>
      <c r="F8" s="602"/>
      <c r="G8" s="602"/>
      <c r="H8" s="602"/>
      <c r="I8" s="602"/>
      <c r="J8" s="602"/>
      <c r="K8" s="602"/>
      <c r="L8" s="602"/>
      <c r="M8" s="602"/>
      <c r="N8" s="602"/>
    </row>
    <row r="9" spans="2:14">
      <c r="B9" s="613"/>
      <c r="C9" s="613"/>
      <c r="D9" s="613"/>
      <c r="E9" s="613"/>
      <c r="F9" s="602" t="s">
        <v>86</v>
      </c>
      <c r="G9" s="602" t="s">
        <v>87</v>
      </c>
      <c r="H9" s="602" t="s">
        <v>88</v>
      </c>
      <c r="I9" s="602" t="s">
        <v>89</v>
      </c>
      <c r="J9" s="602" t="s">
        <v>90</v>
      </c>
      <c r="K9" s="602" t="s">
        <v>91</v>
      </c>
      <c r="L9" s="608" t="s">
        <v>92</v>
      </c>
      <c r="M9" s="602"/>
      <c r="N9" s="602"/>
    </row>
    <row r="10" spans="2:14">
      <c r="B10" s="613"/>
      <c r="C10" s="613"/>
      <c r="D10" s="613"/>
      <c r="E10" s="613"/>
      <c r="F10" s="602"/>
      <c r="G10" s="602"/>
      <c r="H10" s="602"/>
      <c r="I10" s="602"/>
      <c r="J10" s="602"/>
      <c r="K10" s="602"/>
      <c r="L10" s="602"/>
      <c r="M10" s="602"/>
      <c r="N10" s="602"/>
    </row>
    <row r="11" spans="2:14" ht="13.5" customHeight="1">
      <c r="B11" s="606" t="s">
        <v>120</v>
      </c>
      <c r="C11" s="607"/>
      <c r="D11" s="607"/>
      <c r="E11" s="607"/>
      <c r="F11" s="602">
        <v>1</v>
      </c>
      <c r="G11" s="602">
        <v>2</v>
      </c>
      <c r="H11" s="602">
        <v>3</v>
      </c>
      <c r="I11" s="602">
        <v>4</v>
      </c>
      <c r="J11" s="602">
        <v>5</v>
      </c>
      <c r="K11" s="602">
        <v>5</v>
      </c>
      <c r="L11" s="611">
        <v>10</v>
      </c>
      <c r="M11" s="611"/>
      <c r="N11" s="611"/>
    </row>
    <row r="12" spans="2:14">
      <c r="B12" s="605" t="s">
        <v>93</v>
      </c>
      <c r="C12" s="605"/>
      <c r="D12" s="605"/>
      <c r="E12" s="605"/>
      <c r="F12" s="602"/>
      <c r="G12" s="602"/>
      <c r="H12" s="602"/>
      <c r="I12" s="602"/>
      <c r="J12" s="602"/>
      <c r="K12" s="602"/>
      <c r="L12" s="611"/>
      <c r="M12" s="611"/>
      <c r="N12" s="611"/>
    </row>
    <row r="13" spans="2:14" ht="13.5" customHeight="1">
      <c r="B13" s="606" t="s">
        <v>121</v>
      </c>
      <c r="C13" s="607"/>
      <c r="D13" s="607"/>
      <c r="E13" s="607"/>
      <c r="F13" s="602">
        <v>1</v>
      </c>
      <c r="G13" s="602">
        <v>2</v>
      </c>
      <c r="H13" s="602">
        <v>2</v>
      </c>
      <c r="I13" s="602">
        <v>3</v>
      </c>
      <c r="J13" s="602">
        <v>4</v>
      </c>
      <c r="K13" s="602">
        <v>4</v>
      </c>
      <c r="L13" s="611">
        <v>7</v>
      </c>
      <c r="M13" s="611"/>
      <c r="N13" s="611"/>
    </row>
    <row r="14" spans="2:14">
      <c r="B14" s="605" t="s">
        <v>94</v>
      </c>
      <c r="C14" s="605"/>
      <c r="D14" s="605"/>
      <c r="E14" s="605"/>
      <c r="F14" s="602"/>
      <c r="G14" s="602"/>
      <c r="H14" s="602"/>
      <c r="I14" s="602"/>
      <c r="J14" s="602"/>
      <c r="K14" s="602"/>
      <c r="L14" s="611"/>
      <c r="M14" s="611"/>
      <c r="N14" s="611"/>
    </row>
    <row r="15" spans="2:14">
      <c r="B15" s="603" t="s">
        <v>95</v>
      </c>
      <c r="C15" s="603"/>
      <c r="D15" s="603"/>
      <c r="E15" s="603"/>
      <c r="F15" s="602">
        <v>1</v>
      </c>
      <c r="G15" s="602">
        <v>1</v>
      </c>
      <c r="H15" s="602">
        <v>2</v>
      </c>
      <c r="I15" s="602">
        <v>2</v>
      </c>
      <c r="J15" s="602">
        <v>3</v>
      </c>
      <c r="K15" s="602">
        <v>3</v>
      </c>
      <c r="L15" s="611">
        <v>5</v>
      </c>
      <c r="M15" s="611"/>
      <c r="N15" s="611"/>
    </row>
    <row r="16" spans="2:14">
      <c r="B16" s="603"/>
      <c r="C16" s="603"/>
      <c r="D16" s="603"/>
      <c r="E16" s="603"/>
      <c r="F16" s="602"/>
      <c r="G16" s="602"/>
      <c r="H16" s="602"/>
      <c r="I16" s="602"/>
      <c r="J16" s="602"/>
      <c r="K16" s="602"/>
      <c r="L16" s="611"/>
      <c r="M16" s="611"/>
      <c r="N16" s="611"/>
    </row>
    <row r="17" spans="2:14">
      <c r="B17" s="603" t="s">
        <v>96</v>
      </c>
      <c r="C17" s="604"/>
      <c r="D17" s="604"/>
      <c r="E17" s="604"/>
      <c r="F17" s="602">
        <v>1</v>
      </c>
      <c r="G17" s="602">
        <v>1</v>
      </c>
      <c r="H17" s="602">
        <v>1</v>
      </c>
      <c r="I17" s="602">
        <v>2</v>
      </c>
      <c r="J17" s="602">
        <v>2</v>
      </c>
      <c r="K17" s="602">
        <v>2</v>
      </c>
      <c r="L17" s="611">
        <v>3</v>
      </c>
      <c r="M17" s="611"/>
      <c r="N17" s="611"/>
    </row>
    <row r="18" spans="2:14">
      <c r="B18" s="604"/>
      <c r="C18" s="604"/>
      <c r="D18" s="604"/>
      <c r="E18" s="604"/>
      <c r="F18" s="602"/>
      <c r="G18" s="602"/>
      <c r="H18" s="602"/>
      <c r="I18" s="602"/>
      <c r="J18" s="602"/>
      <c r="K18" s="602"/>
      <c r="L18" s="611"/>
      <c r="M18" s="611"/>
      <c r="N18" s="611"/>
    </row>
    <row r="19" spans="2:14">
      <c r="B19" s="603" t="s">
        <v>97</v>
      </c>
      <c r="C19" s="604"/>
      <c r="D19" s="604"/>
      <c r="E19" s="604"/>
      <c r="F19" s="602">
        <v>1</v>
      </c>
      <c r="G19" s="602">
        <v>1</v>
      </c>
      <c r="H19" s="602">
        <v>1</v>
      </c>
      <c r="I19" s="602">
        <v>1</v>
      </c>
      <c r="J19" s="602">
        <v>1</v>
      </c>
      <c r="K19" s="602">
        <v>1</v>
      </c>
      <c r="L19" s="611">
        <v>1</v>
      </c>
      <c r="M19" s="611"/>
      <c r="N19" s="611"/>
    </row>
    <row r="20" spans="2:14">
      <c r="B20" s="604"/>
      <c r="C20" s="604"/>
      <c r="D20" s="604"/>
      <c r="E20" s="604"/>
      <c r="F20" s="602"/>
      <c r="G20" s="602"/>
      <c r="H20" s="602"/>
      <c r="I20" s="602"/>
      <c r="J20" s="602"/>
      <c r="K20" s="602"/>
      <c r="L20" s="611"/>
      <c r="M20" s="611"/>
      <c r="N20" s="611"/>
    </row>
    <row r="21" spans="2:14"/>
    <row r="22" spans="2:14"/>
    <row r="23" spans="2:14">
      <c r="B23" s="26" t="s">
        <v>98</v>
      </c>
    </row>
    <row r="24" spans="2:14"/>
    <row r="25" spans="2:14">
      <c r="B25" s="27">
        <v>1</v>
      </c>
      <c r="C25" s="80" t="s">
        <v>123</v>
      </c>
    </row>
    <row r="26" spans="2:14"/>
    <row r="27" spans="2:14">
      <c r="B27" s="602" t="s">
        <v>99</v>
      </c>
      <c r="C27" s="602"/>
      <c r="D27" s="602"/>
      <c r="E27" s="602"/>
      <c r="F27" s="602" t="s">
        <v>100</v>
      </c>
      <c r="G27" s="602">
        <v>1</v>
      </c>
      <c r="H27" s="602">
        <v>2</v>
      </c>
      <c r="I27" s="602">
        <v>3</v>
      </c>
      <c r="J27" s="602">
        <v>4</v>
      </c>
      <c r="K27" s="602">
        <v>5</v>
      </c>
      <c r="L27" s="602" t="s">
        <v>101</v>
      </c>
      <c r="M27" s="602"/>
      <c r="N27" s="602"/>
    </row>
    <row r="28" spans="2:14">
      <c r="B28" s="602"/>
      <c r="C28" s="602"/>
      <c r="D28" s="602"/>
      <c r="E28" s="602"/>
      <c r="F28" s="602"/>
      <c r="G28" s="602"/>
      <c r="H28" s="602"/>
      <c r="I28" s="602"/>
      <c r="J28" s="602"/>
      <c r="K28" s="602"/>
      <c r="L28" s="602"/>
      <c r="M28" s="602"/>
      <c r="N28" s="602"/>
    </row>
    <row r="29" spans="2:14">
      <c r="B29" s="602"/>
      <c r="C29" s="602"/>
      <c r="D29" s="602"/>
      <c r="E29" s="602"/>
      <c r="F29" s="602" t="s">
        <v>102</v>
      </c>
      <c r="G29" s="609"/>
      <c r="H29" s="609"/>
      <c r="I29" s="609"/>
      <c r="J29" s="609"/>
      <c r="K29" s="609"/>
      <c r="L29" s="602" t="s">
        <v>103</v>
      </c>
      <c r="M29" s="602"/>
      <c r="N29" s="602"/>
    </row>
    <row r="30" spans="2:14">
      <c r="B30" s="602"/>
      <c r="C30" s="602"/>
      <c r="D30" s="602"/>
      <c r="E30" s="602"/>
      <c r="F30" s="602"/>
      <c r="G30" s="609"/>
      <c r="H30" s="609"/>
      <c r="I30" s="609"/>
      <c r="J30" s="609"/>
      <c r="K30" s="609"/>
      <c r="L30" s="602"/>
      <c r="M30" s="602"/>
      <c r="N30" s="602"/>
    </row>
    <row r="31" spans="2:14">
      <c r="B31" s="602" t="s">
        <v>104</v>
      </c>
      <c r="C31" s="602"/>
      <c r="D31" s="602"/>
      <c r="E31" s="602"/>
      <c r="F31" s="609"/>
      <c r="G31" s="602">
        <v>11</v>
      </c>
      <c r="H31" s="602">
        <v>12</v>
      </c>
      <c r="I31" s="602">
        <v>14</v>
      </c>
      <c r="J31" s="602">
        <v>16</v>
      </c>
      <c r="K31" s="602">
        <v>18</v>
      </c>
      <c r="L31" s="602" t="s">
        <v>105</v>
      </c>
      <c r="M31" s="602"/>
      <c r="N31" s="602"/>
    </row>
    <row r="32" spans="2:14">
      <c r="B32" s="602"/>
      <c r="C32" s="602"/>
      <c r="D32" s="602"/>
      <c r="E32" s="602"/>
      <c r="F32" s="609"/>
      <c r="G32" s="602"/>
      <c r="H32" s="602"/>
      <c r="I32" s="602"/>
      <c r="J32" s="602"/>
      <c r="K32" s="602"/>
      <c r="L32" s="602"/>
      <c r="M32" s="602"/>
      <c r="N32" s="602"/>
    </row>
    <row r="33" spans="2:16"/>
    <row r="34" spans="2:16">
      <c r="B34" s="27">
        <v>2</v>
      </c>
      <c r="C34" s="26" t="s">
        <v>106</v>
      </c>
    </row>
    <row r="35" spans="2:16"/>
    <row r="36" spans="2:16">
      <c r="B36" s="602" t="s">
        <v>107</v>
      </c>
      <c r="C36" s="602"/>
      <c r="D36" s="602"/>
      <c r="E36" s="602"/>
      <c r="F36" s="608" t="s">
        <v>108</v>
      </c>
      <c r="G36" s="602"/>
      <c r="H36" s="602"/>
      <c r="I36" s="602" t="s">
        <v>100</v>
      </c>
      <c r="J36" s="602">
        <v>1</v>
      </c>
      <c r="K36" s="602">
        <v>2</v>
      </c>
      <c r="L36" s="602">
        <v>3</v>
      </c>
      <c r="M36" s="602">
        <v>4</v>
      </c>
      <c r="N36" s="602">
        <v>5</v>
      </c>
      <c r="O36" s="608" t="s">
        <v>109</v>
      </c>
      <c r="P36" s="602"/>
    </row>
    <row r="37" spans="2:16">
      <c r="B37" s="602"/>
      <c r="C37" s="602"/>
      <c r="D37" s="602"/>
      <c r="E37" s="602"/>
      <c r="F37" s="602"/>
      <c r="G37" s="602"/>
      <c r="H37" s="602"/>
      <c r="I37" s="602"/>
      <c r="J37" s="602"/>
      <c r="K37" s="602"/>
      <c r="L37" s="602"/>
      <c r="M37" s="602"/>
      <c r="N37" s="602"/>
      <c r="O37" s="602"/>
      <c r="P37" s="602"/>
    </row>
    <row r="38" spans="2:16">
      <c r="B38" s="602"/>
      <c r="C38" s="602"/>
      <c r="D38" s="602"/>
      <c r="E38" s="602"/>
      <c r="F38" s="602"/>
      <c r="G38" s="602"/>
      <c r="H38" s="602"/>
      <c r="I38" s="602" t="s">
        <v>102</v>
      </c>
      <c r="J38" s="609"/>
      <c r="K38" s="609"/>
      <c r="L38" s="609"/>
      <c r="M38" s="609"/>
      <c r="N38" s="609"/>
      <c r="O38" s="610" t="s">
        <v>122</v>
      </c>
      <c r="P38" s="602"/>
    </row>
    <row r="39" spans="2:16">
      <c r="B39" s="602"/>
      <c r="C39" s="602"/>
      <c r="D39" s="602"/>
      <c r="E39" s="602"/>
      <c r="F39" s="602"/>
      <c r="G39" s="602"/>
      <c r="H39" s="602"/>
      <c r="I39" s="602"/>
      <c r="J39" s="609"/>
      <c r="K39" s="609"/>
      <c r="L39" s="609"/>
      <c r="M39" s="609"/>
      <c r="N39" s="609"/>
      <c r="O39" s="602"/>
      <c r="P39" s="602"/>
    </row>
    <row r="40" spans="2:16">
      <c r="B40" s="606" t="s">
        <v>121</v>
      </c>
      <c r="C40" s="607"/>
      <c r="D40" s="607"/>
      <c r="E40" s="607"/>
      <c r="F40" s="602"/>
      <c r="G40" s="602"/>
      <c r="H40" s="602"/>
      <c r="I40" s="602"/>
      <c r="J40" s="602">
        <v>8</v>
      </c>
      <c r="K40" s="602">
        <v>9</v>
      </c>
      <c r="L40" s="602">
        <v>10</v>
      </c>
      <c r="M40" s="602">
        <v>12</v>
      </c>
      <c r="N40" s="602">
        <v>13</v>
      </c>
      <c r="O40" s="602">
        <v>15</v>
      </c>
      <c r="P40" s="602"/>
    </row>
    <row r="41" spans="2:16">
      <c r="B41" s="605" t="s">
        <v>94</v>
      </c>
      <c r="C41" s="605"/>
      <c r="D41" s="605"/>
      <c r="E41" s="605"/>
      <c r="F41" s="602"/>
      <c r="G41" s="602"/>
      <c r="H41" s="602"/>
      <c r="I41" s="602"/>
      <c r="J41" s="602"/>
      <c r="K41" s="602"/>
      <c r="L41" s="602"/>
      <c r="M41" s="602"/>
      <c r="N41" s="602"/>
      <c r="O41" s="602"/>
      <c r="P41" s="602"/>
    </row>
    <row r="42" spans="2:16">
      <c r="B42" s="603" t="s">
        <v>95</v>
      </c>
      <c r="C42" s="603"/>
      <c r="D42" s="603"/>
      <c r="E42" s="603"/>
      <c r="F42" s="602"/>
      <c r="G42" s="602"/>
      <c r="H42" s="602"/>
      <c r="I42" s="602"/>
      <c r="J42" s="602">
        <v>6</v>
      </c>
      <c r="K42" s="602">
        <v>6</v>
      </c>
      <c r="L42" s="602">
        <v>8</v>
      </c>
      <c r="M42" s="602">
        <v>9</v>
      </c>
      <c r="N42" s="602">
        <v>10</v>
      </c>
      <c r="O42" s="602">
        <v>11</v>
      </c>
      <c r="P42" s="602"/>
    </row>
    <row r="43" spans="2:16">
      <c r="B43" s="603"/>
      <c r="C43" s="603"/>
      <c r="D43" s="603"/>
      <c r="E43" s="603"/>
      <c r="F43" s="602"/>
      <c r="G43" s="602"/>
      <c r="H43" s="602"/>
      <c r="I43" s="602"/>
      <c r="J43" s="602"/>
      <c r="K43" s="602"/>
      <c r="L43" s="602"/>
      <c r="M43" s="602"/>
      <c r="N43" s="602"/>
      <c r="O43" s="602"/>
      <c r="P43" s="602"/>
    </row>
    <row r="44" spans="2:16">
      <c r="B44" s="603" t="s">
        <v>96</v>
      </c>
      <c r="C44" s="604"/>
      <c r="D44" s="604"/>
      <c r="E44" s="604"/>
      <c r="F44" s="602"/>
      <c r="G44" s="602"/>
      <c r="H44" s="602"/>
      <c r="I44" s="602"/>
      <c r="J44" s="602">
        <v>4</v>
      </c>
      <c r="K44" s="602">
        <v>4</v>
      </c>
      <c r="L44" s="602">
        <v>5</v>
      </c>
      <c r="M44" s="602">
        <v>6</v>
      </c>
      <c r="N44" s="602">
        <v>6</v>
      </c>
      <c r="O44" s="602">
        <v>7</v>
      </c>
      <c r="P44" s="602"/>
    </row>
    <row r="45" spans="2:16">
      <c r="B45" s="604"/>
      <c r="C45" s="604"/>
      <c r="D45" s="604"/>
      <c r="E45" s="604"/>
      <c r="F45" s="602"/>
      <c r="G45" s="602"/>
      <c r="H45" s="602"/>
      <c r="I45" s="602"/>
      <c r="J45" s="602"/>
      <c r="K45" s="602"/>
      <c r="L45" s="602"/>
      <c r="M45" s="602"/>
      <c r="N45" s="602"/>
      <c r="O45" s="602"/>
      <c r="P45" s="602"/>
    </row>
    <row r="46" spans="2:16">
      <c r="B46" s="603" t="s">
        <v>97</v>
      </c>
      <c r="C46" s="604"/>
      <c r="D46" s="604"/>
      <c r="E46" s="604"/>
      <c r="F46" s="602"/>
      <c r="G46" s="602"/>
      <c r="H46" s="602"/>
      <c r="I46" s="602"/>
      <c r="J46" s="602">
        <v>2</v>
      </c>
      <c r="K46" s="602">
        <v>2</v>
      </c>
      <c r="L46" s="602">
        <v>2</v>
      </c>
      <c r="M46" s="602">
        <v>3</v>
      </c>
      <c r="N46" s="602">
        <v>3</v>
      </c>
      <c r="O46" s="602">
        <v>3</v>
      </c>
      <c r="P46" s="602"/>
    </row>
    <row r="47" spans="2:16">
      <c r="B47" s="604"/>
      <c r="C47" s="604"/>
      <c r="D47" s="604"/>
      <c r="E47" s="604"/>
      <c r="F47" s="602"/>
      <c r="G47" s="602"/>
      <c r="H47" s="602"/>
      <c r="I47" s="602"/>
      <c r="J47" s="602"/>
      <c r="K47" s="602"/>
      <c r="L47" s="602"/>
      <c r="M47" s="602"/>
      <c r="N47" s="602"/>
      <c r="O47" s="602"/>
      <c r="P47" s="602"/>
    </row>
    <row r="48" spans="2:16"/>
    <row r="49" spans="2:3">
      <c r="B49" s="27" t="s">
        <v>110</v>
      </c>
      <c r="C49" s="26" t="s">
        <v>111</v>
      </c>
    </row>
    <row r="50" spans="2:3">
      <c r="C50" s="26" t="s">
        <v>112</v>
      </c>
    </row>
  </sheetData>
  <sheetProtection password="83E1" sheet="1" objects="1" scenarios="1"/>
  <mergeCells count="125">
    <mergeCell ref="B5:E6"/>
    <mergeCell ref="F5:N6"/>
    <mergeCell ref="B7:E10"/>
    <mergeCell ref="F7:N8"/>
    <mergeCell ref="F9:F10"/>
    <mergeCell ref="G9:G10"/>
    <mergeCell ref="H9:H10"/>
    <mergeCell ref="I9:I10"/>
    <mergeCell ref="J9:J10"/>
    <mergeCell ref="K9:K10"/>
    <mergeCell ref="L9:N10"/>
    <mergeCell ref="B11:E11"/>
    <mergeCell ref="F11:F12"/>
    <mergeCell ref="G11:G12"/>
    <mergeCell ref="H11:H12"/>
    <mergeCell ref="I11:I12"/>
    <mergeCell ref="J11:J12"/>
    <mergeCell ref="K11:K12"/>
    <mergeCell ref="L11:N12"/>
    <mergeCell ref="B12:E12"/>
    <mergeCell ref="K13:K14"/>
    <mergeCell ref="L13:N14"/>
    <mergeCell ref="B14:E14"/>
    <mergeCell ref="B15:E16"/>
    <mergeCell ref="F15:F16"/>
    <mergeCell ref="G15:G16"/>
    <mergeCell ref="H15:H16"/>
    <mergeCell ref="I15:I16"/>
    <mergeCell ref="J15:J16"/>
    <mergeCell ref="K15:K16"/>
    <mergeCell ref="B13:E13"/>
    <mergeCell ref="F13:F14"/>
    <mergeCell ref="G13:G14"/>
    <mergeCell ref="H13:H14"/>
    <mergeCell ref="I13:I14"/>
    <mergeCell ref="J13:J14"/>
    <mergeCell ref="L15:N16"/>
    <mergeCell ref="B17:E18"/>
    <mergeCell ref="F17:F18"/>
    <mergeCell ref="G17:G18"/>
    <mergeCell ref="H17:H18"/>
    <mergeCell ref="I17:I18"/>
    <mergeCell ref="J17:J18"/>
    <mergeCell ref="K17:K18"/>
    <mergeCell ref="L17:N18"/>
    <mergeCell ref="K19:K20"/>
    <mergeCell ref="L19:N20"/>
    <mergeCell ref="F27:F28"/>
    <mergeCell ref="G27:G28"/>
    <mergeCell ref="H27:H28"/>
    <mergeCell ref="I27:I28"/>
    <mergeCell ref="J27:J28"/>
    <mergeCell ref="K27:K28"/>
    <mergeCell ref="L27:N28"/>
    <mergeCell ref="B19:E20"/>
    <mergeCell ref="F19:F20"/>
    <mergeCell ref="G19:G20"/>
    <mergeCell ref="H19:H20"/>
    <mergeCell ref="I19:I20"/>
    <mergeCell ref="J19:J20"/>
    <mergeCell ref="B36:E39"/>
    <mergeCell ref="F36:H39"/>
    <mergeCell ref="I36:I37"/>
    <mergeCell ref="J36:J37"/>
    <mergeCell ref="K36:K37"/>
    <mergeCell ref="L36:L37"/>
    <mergeCell ref="L29:N30"/>
    <mergeCell ref="B31:E32"/>
    <mergeCell ref="F31:F32"/>
    <mergeCell ref="G31:G32"/>
    <mergeCell ref="H31:H32"/>
    <mergeCell ref="I31:I32"/>
    <mergeCell ref="J31:J32"/>
    <mergeCell ref="K31:K32"/>
    <mergeCell ref="L31:N32"/>
    <mergeCell ref="F29:F30"/>
    <mergeCell ref="G29:G30"/>
    <mergeCell ref="H29:H30"/>
    <mergeCell ref="I29:I30"/>
    <mergeCell ref="J29:J30"/>
    <mergeCell ref="K29:K30"/>
    <mergeCell ref="M36:M37"/>
    <mergeCell ref="N36:N37"/>
    <mergeCell ref="B27:E30"/>
    <mergeCell ref="O36:P37"/>
    <mergeCell ref="I38:I39"/>
    <mergeCell ref="J38:J39"/>
    <mergeCell ref="K38:K39"/>
    <mergeCell ref="L38:L39"/>
    <mergeCell ref="M38:M39"/>
    <mergeCell ref="N38:N39"/>
    <mergeCell ref="O38:P39"/>
    <mergeCell ref="N40:N41"/>
    <mergeCell ref="O40:P41"/>
    <mergeCell ref="B41:E41"/>
    <mergeCell ref="B42:E43"/>
    <mergeCell ref="F42:I43"/>
    <mergeCell ref="J42:J43"/>
    <mergeCell ref="K42:K43"/>
    <mergeCell ref="L42:L43"/>
    <mergeCell ref="M42:M43"/>
    <mergeCell ref="N42:N43"/>
    <mergeCell ref="B40:E40"/>
    <mergeCell ref="F40:I41"/>
    <mergeCell ref="J40:J41"/>
    <mergeCell ref="K40:K41"/>
    <mergeCell ref="L40:L41"/>
    <mergeCell ref="M40:M41"/>
    <mergeCell ref="N46:N47"/>
    <mergeCell ref="O46:P47"/>
    <mergeCell ref="B46:E47"/>
    <mergeCell ref="F46:I47"/>
    <mergeCell ref="J46:J47"/>
    <mergeCell ref="K46:K47"/>
    <mergeCell ref="L46:L47"/>
    <mergeCell ref="M46:M47"/>
    <mergeCell ref="O42:P43"/>
    <mergeCell ref="B44:E45"/>
    <mergeCell ref="F44:I45"/>
    <mergeCell ref="J44:J45"/>
    <mergeCell ref="K44:K45"/>
    <mergeCell ref="L44:L45"/>
    <mergeCell ref="M44:M45"/>
    <mergeCell ref="N44:N45"/>
    <mergeCell ref="O44:P45"/>
  </mergeCells>
  <phoneticPr fontId="6"/>
  <pageMargins left="0.17" right="0.31"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249977111117893"/>
  </sheetPr>
  <dimension ref="A2:B42"/>
  <sheetViews>
    <sheetView workbookViewId="0">
      <selection activeCell="L25" sqref="L25"/>
    </sheetView>
  </sheetViews>
  <sheetFormatPr defaultRowHeight="14.25"/>
  <cols>
    <col min="1" max="1" width="2.625" style="110" customWidth="1"/>
    <col min="2" max="16384" width="9" style="110"/>
  </cols>
  <sheetData>
    <row r="2" spans="1:2" ht="15.95" customHeight="1">
      <c r="B2" s="111" t="s">
        <v>180</v>
      </c>
    </row>
    <row r="3" spans="1:2" ht="15.95" customHeight="1"/>
    <row r="4" spans="1:2" ht="15.95" customHeight="1">
      <c r="A4" s="112" t="s">
        <v>181</v>
      </c>
      <c r="B4" s="110" t="s">
        <v>216</v>
      </c>
    </row>
    <row r="5" spans="1:2" ht="15.95" customHeight="1">
      <c r="B5" s="110" t="s">
        <v>217</v>
      </c>
    </row>
    <row r="6" spans="1:2" ht="15.95" customHeight="1">
      <c r="B6" s="110" t="s">
        <v>218</v>
      </c>
    </row>
    <row r="7" spans="1:2" ht="15.95" customHeight="1"/>
    <row r="8" spans="1:2" ht="15.95" customHeight="1">
      <c r="A8" s="112" t="s">
        <v>181</v>
      </c>
      <c r="B8" s="110" t="s">
        <v>219</v>
      </c>
    </row>
    <row r="9" spans="1:2" ht="15.95" customHeight="1"/>
    <row r="10" spans="1:2" ht="15.95" customHeight="1">
      <c r="B10" s="110" t="s">
        <v>220</v>
      </c>
    </row>
    <row r="11" spans="1:2" ht="15.95" customHeight="1">
      <c r="B11" s="110" t="s">
        <v>221</v>
      </c>
    </row>
    <row r="12" spans="1:2" ht="15.95" customHeight="1">
      <c r="B12" s="110" t="s">
        <v>222</v>
      </c>
    </row>
    <row r="13" spans="1:2" ht="15.95" customHeight="1">
      <c r="B13" s="110" t="s">
        <v>182</v>
      </c>
    </row>
    <row r="14" spans="1:2" ht="15.95" customHeight="1"/>
    <row r="15" spans="1:2">
      <c r="B15" s="110" t="s">
        <v>223</v>
      </c>
    </row>
    <row r="16" spans="1:2">
      <c r="B16" s="110" t="s">
        <v>224</v>
      </c>
    </row>
    <row r="17" spans="2:2">
      <c r="B17" s="110" t="s">
        <v>183</v>
      </c>
    </row>
    <row r="22" spans="2:2">
      <c r="B22" s="111"/>
    </row>
    <row r="42" spans="2:2">
      <c r="B42" s="111"/>
    </row>
  </sheetData>
  <phoneticPr fontId="6"/>
  <pageMargins left="0.7" right="0.45" top="0.75" bottom="0.75" header="0.3" footer="0.3"/>
  <pageSetup paperSize="9" orientation="landscape" verticalDpi="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249977111117893"/>
  </sheetPr>
  <dimension ref="A1:AK26"/>
  <sheetViews>
    <sheetView showGridLines="0" view="pageBreakPreview" zoomScaleNormal="100" zoomScaleSheetLayoutView="100" workbookViewId="0">
      <selection activeCell="C1" sqref="C1"/>
    </sheetView>
  </sheetViews>
  <sheetFormatPr defaultRowHeight="13.5"/>
  <cols>
    <col min="1" max="1" width="1.625" style="114" customWidth="1"/>
    <col min="2" max="2" width="3.625" style="114" customWidth="1"/>
    <col min="3" max="3" width="12.625" style="114" customWidth="1"/>
    <col min="4" max="35" width="5.625" style="114" customWidth="1"/>
    <col min="36" max="16384" width="9" style="114"/>
  </cols>
  <sheetData>
    <row r="1" spans="1:37" ht="24.95" customHeight="1">
      <c r="A1" s="113" t="s">
        <v>227</v>
      </c>
      <c r="Q1" s="115"/>
      <c r="R1" s="115"/>
      <c r="S1" s="115"/>
      <c r="T1" s="115"/>
      <c r="U1" s="115"/>
      <c r="V1" s="115"/>
      <c r="W1" s="115"/>
      <c r="X1" s="115"/>
    </row>
    <row r="2" spans="1:37" ht="17.25" thickBot="1">
      <c r="A2" s="116"/>
      <c r="Q2" s="115"/>
      <c r="R2" s="115"/>
      <c r="S2" s="115"/>
      <c r="T2" s="115"/>
      <c r="U2" s="115"/>
      <c r="V2" s="115"/>
      <c r="W2" s="115"/>
      <c r="X2" s="115"/>
    </row>
    <row r="3" spans="1:37" ht="35.1" customHeight="1">
      <c r="C3" s="117" t="s">
        <v>184</v>
      </c>
      <c r="D3" s="617" t="str">
        <f>F8&amp;"月分"</f>
        <v>4月分</v>
      </c>
      <c r="E3" s="617"/>
      <c r="F3" s="617"/>
      <c r="G3" s="617"/>
      <c r="H3" s="118"/>
      <c r="I3" s="118"/>
      <c r="J3" s="618" t="s">
        <v>185</v>
      </c>
      <c r="K3" s="618"/>
      <c r="L3" s="619"/>
      <c r="M3" s="619"/>
      <c r="N3" s="619"/>
      <c r="O3" s="619"/>
      <c r="P3" s="618" t="s">
        <v>186</v>
      </c>
      <c r="Q3" s="618"/>
      <c r="R3" s="619"/>
      <c r="S3" s="619"/>
      <c r="T3" s="619"/>
      <c r="U3" s="619"/>
      <c r="V3" s="620"/>
      <c r="W3" s="629" t="s">
        <v>187</v>
      </c>
      <c r="X3" s="632" t="s">
        <v>188</v>
      </c>
      <c r="Y3" s="632"/>
      <c r="Z3" s="632"/>
      <c r="AA3" s="632" t="s">
        <v>189</v>
      </c>
      <c r="AB3" s="632"/>
      <c r="AC3" s="632"/>
      <c r="AD3" s="632" t="s">
        <v>190</v>
      </c>
      <c r="AE3" s="632"/>
      <c r="AF3" s="632"/>
      <c r="AG3" s="632" t="s">
        <v>191</v>
      </c>
      <c r="AH3" s="632"/>
      <c r="AI3" s="633"/>
      <c r="AK3" s="115" t="s">
        <v>192</v>
      </c>
    </row>
    <row r="4" spans="1:37" ht="35.1" customHeight="1">
      <c r="C4" s="117" t="s">
        <v>193</v>
      </c>
      <c r="D4" s="634"/>
      <c r="E4" s="634"/>
      <c r="F4" s="634"/>
      <c r="G4" s="634"/>
      <c r="H4" s="119"/>
      <c r="I4" s="118"/>
      <c r="J4" s="635"/>
      <c r="K4" s="635"/>
      <c r="L4" s="636"/>
      <c r="M4" s="636"/>
      <c r="N4" s="636"/>
      <c r="O4" s="636"/>
      <c r="P4" s="120"/>
      <c r="Q4" s="121"/>
      <c r="R4" s="614"/>
      <c r="S4" s="614"/>
      <c r="T4" s="614"/>
      <c r="U4" s="614"/>
      <c r="V4" s="620"/>
      <c r="W4" s="630"/>
      <c r="X4" s="615"/>
      <c r="Y4" s="615"/>
      <c r="Z4" s="615"/>
      <c r="AA4" s="615"/>
      <c r="AB4" s="615"/>
      <c r="AC4" s="615"/>
      <c r="AD4" s="615"/>
      <c r="AE4" s="615"/>
      <c r="AF4" s="615"/>
      <c r="AG4" s="615"/>
      <c r="AH4" s="615"/>
      <c r="AI4" s="621"/>
      <c r="AK4" s="115"/>
    </row>
    <row r="5" spans="1:37" ht="35.1" customHeight="1" thickBot="1">
      <c r="C5" s="117" t="s">
        <v>194</v>
      </c>
      <c r="D5" s="623" t="s">
        <v>192</v>
      </c>
      <c r="E5" s="624"/>
      <c r="F5" s="624"/>
      <c r="G5" s="624"/>
      <c r="H5" s="118"/>
      <c r="I5" s="118"/>
      <c r="J5" s="121"/>
      <c r="K5" s="121"/>
      <c r="L5" s="122"/>
      <c r="M5" s="122"/>
      <c r="N5" s="122"/>
      <c r="O5" s="122"/>
      <c r="P5" s="121"/>
      <c r="Q5" s="122"/>
      <c r="R5" s="122"/>
      <c r="S5" s="122"/>
      <c r="T5" s="122"/>
      <c r="V5" s="620"/>
      <c r="W5" s="631"/>
      <c r="X5" s="616"/>
      <c r="Y5" s="616"/>
      <c r="Z5" s="616"/>
      <c r="AA5" s="616"/>
      <c r="AB5" s="616"/>
      <c r="AC5" s="616"/>
      <c r="AD5" s="616"/>
      <c r="AE5" s="616"/>
      <c r="AF5" s="616"/>
      <c r="AG5" s="616"/>
      <c r="AH5" s="616"/>
      <c r="AI5" s="622"/>
      <c r="AK5" s="115"/>
    </row>
    <row r="6" spans="1:37" ht="35.1" customHeight="1">
      <c r="C6" s="117" t="s">
        <v>195</v>
      </c>
      <c r="D6" s="625">
        <v>46113</v>
      </c>
      <c r="E6" s="625"/>
      <c r="F6" s="625"/>
      <c r="G6" s="625"/>
      <c r="H6" s="123" t="s">
        <v>196</v>
      </c>
      <c r="I6" s="626">
        <v>46477</v>
      </c>
      <c r="J6" s="626"/>
      <c r="K6" s="626"/>
      <c r="L6" s="626"/>
      <c r="M6" s="627" t="s">
        <v>197</v>
      </c>
      <c r="N6" s="627"/>
      <c r="O6" s="627"/>
      <c r="P6" s="627"/>
      <c r="Q6" s="124"/>
      <c r="R6" s="628"/>
      <c r="S6" s="628"/>
      <c r="T6" s="124" t="s">
        <v>6</v>
      </c>
      <c r="V6" s="125"/>
      <c r="W6" s="125"/>
      <c r="X6" s="126"/>
      <c r="Y6" s="126"/>
      <c r="Z6" s="126"/>
      <c r="AA6" s="126"/>
      <c r="AB6" s="126"/>
      <c r="AC6" s="126"/>
      <c r="AD6" s="126"/>
      <c r="AE6" s="126"/>
      <c r="AF6" s="126"/>
      <c r="AG6" s="126"/>
      <c r="AH6" s="126"/>
      <c r="AK6" s="115"/>
    </row>
    <row r="7" spans="1:37" ht="35.1" customHeight="1">
      <c r="V7" s="125"/>
      <c r="W7" s="125"/>
      <c r="X7" s="127"/>
      <c r="Y7" s="127"/>
      <c r="Z7" s="127"/>
      <c r="AA7" s="127"/>
      <c r="AB7" s="127"/>
      <c r="AC7" s="127"/>
      <c r="AD7" s="127"/>
      <c r="AE7" s="127"/>
      <c r="AF7" s="127"/>
      <c r="AG7" s="127"/>
      <c r="AH7" s="127"/>
      <c r="AK7" s="115"/>
    </row>
    <row r="8" spans="1:37" ht="24.95" customHeight="1" thickBot="1">
      <c r="B8" s="640"/>
      <c r="C8" s="640"/>
      <c r="D8" s="128">
        <v>2026</v>
      </c>
      <c r="E8" s="129" t="s">
        <v>198</v>
      </c>
      <c r="F8" s="128">
        <v>4</v>
      </c>
      <c r="G8" s="130" t="s">
        <v>199</v>
      </c>
      <c r="P8" s="131" t="s">
        <v>200</v>
      </c>
      <c r="Q8" s="132"/>
      <c r="R8" s="132"/>
      <c r="S8" s="132"/>
      <c r="AK8" s="115"/>
    </row>
    <row r="9" spans="1:37" ht="16.5">
      <c r="B9" s="641" t="s">
        <v>7</v>
      </c>
      <c r="C9" s="642"/>
      <c r="D9" s="133">
        <v>1</v>
      </c>
      <c r="E9" s="133">
        <v>2</v>
      </c>
      <c r="F9" s="133">
        <v>3</v>
      </c>
      <c r="G9" s="133">
        <v>4</v>
      </c>
      <c r="H9" s="133">
        <v>5</v>
      </c>
      <c r="I9" s="133">
        <v>6</v>
      </c>
      <c r="J9" s="133">
        <v>7</v>
      </c>
      <c r="K9" s="133">
        <v>8</v>
      </c>
      <c r="L9" s="133">
        <v>9</v>
      </c>
      <c r="M9" s="133">
        <v>10</v>
      </c>
      <c r="N9" s="133">
        <v>11</v>
      </c>
      <c r="O9" s="133">
        <v>12</v>
      </c>
      <c r="P9" s="133">
        <v>13</v>
      </c>
      <c r="Q9" s="133">
        <v>14</v>
      </c>
      <c r="R9" s="133">
        <v>15</v>
      </c>
      <c r="S9" s="133">
        <v>16</v>
      </c>
      <c r="T9" s="133">
        <v>17</v>
      </c>
      <c r="U9" s="133">
        <v>18</v>
      </c>
      <c r="V9" s="133">
        <v>19</v>
      </c>
      <c r="W9" s="133">
        <v>20</v>
      </c>
      <c r="X9" s="133">
        <v>21</v>
      </c>
      <c r="Y9" s="133">
        <v>22</v>
      </c>
      <c r="Z9" s="133">
        <v>23</v>
      </c>
      <c r="AA9" s="133">
        <v>24</v>
      </c>
      <c r="AB9" s="133">
        <v>25</v>
      </c>
      <c r="AC9" s="133">
        <v>26</v>
      </c>
      <c r="AD9" s="133">
        <v>27</v>
      </c>
      <c r="AE9" s="133">
        <v>28</v>
      </c>
      <c r="AF9" s="133">
        <v>29</v>
      </c>
      <c r="AG9" s="133">
        <v>30</v>
      </c>
      <c r="AH9" s="134">
        <v>31</v>
      </c>
      <c r="AI9" s="645" t="s">
        <v>201</v>
      </c>
      <c r="AK9" s="115"/>
    </row>
    <row r="10" spans="1:37" ht="29.25" customHeight="1" thickBot="1">
      <c r="B10" s="643"/>
      <c r="C10" s="644"/>
      <c r="D10" s="135" t="str">
        <f>IF(MONTH(DATE(($D$8),$F$8,D$9))&lt;&gt;$F$8,"",CHOOSE(WEEKDAY(DATE(($D$8),$F$8,D$9),1),"日","月","火","水","木","金","土")&amp;IF(ISNA(VLOOKUP(DATE(($D$8),$F$8,D$9),祝日一覧!$A$2:$B$385,2,FALSE)),"","（祝）"))</f>
        <v>水</v>
      </c>
      <c r="E10" s="135" t="str">
        <f>IF(MONTH(DATE(($D$8),$F$8,E$9))&lt;&gt;$F$8,"",CHOOSE(WEEKDAY(DATE(($D$8),$F$8,E$9),1),"日","月","火","水","木","金","土")&amp;IF(ISNA(VLOOKUP(DATE(($D$8),$F$8,E$9),祝日一覧!$A$2:$B$385,2,FALSE)),"","（祝）"))</f>
        <v>木</v>
      </c>
      <c r="F10" s="135" t="str">
        <f>IF(MONTH(DATE(($D$8),$F$8,F$9))&lt;&gt;$F$8,"",CHOOSE(WEEKDAY(DATE(($D$8),$F$8,F$9),1),"日","月","火","水","木","金","土")&amp;IF(ISNA(VLOOKUP(DATE(($D$8),$F$8,F$9),祝日一覧!$A$2:$B$385,2,FALSE)),"","（祝）"))</f>
        <v>金</v>
      </c>
      <c r="G10" s="135" t="str">
        <f>IF(MONTH(DATE(($D$8),$F$8,G$9))&lt;&gt;$F$8,"",CHOOSE(WEEKDAY(DATE(($D$8),$F$8,G$9),1),"日","月","火","水","木","金","土")&amp;IF(ISNA(VLOOKUP(DATE(($D$8),$F$8,G$9),祝日一覧!$A$2:$B$385,2,FALSE)),"","（祝）"))</f>
        <v>土</v>
      </c>
      <c r="H10" s="135" t="str">
        <f>IF(MONTH(DATE(($D$8),$F$8,H$9))&lt;&gt;$F$8,"",CHOOSE(WEEKDAY(DATE(($D$8),$F$8,H$9),1),"日","月","火","水","木","金","土")&amp;IF(ISNA(VLOOKUP(DATE(($D$8),$F$8,H$9),祝日一覧!$A$2:$B$385,2,FALSE)),"","（祝）"))</f>
        <v>日</v>
      </c>
      <c r="I10" s="135" t="str">
        <f>IF(MONTH(DATE(($D$8),$F$8,I$9))&lt;&gt;$F$8,"",CHOOSE(WEEKDAY(DATE(($D$8),$F$8,I$9),1),"日","月","火","水","木","金","土")&amp;IF(ISNA(VLOOKUP(DATE(($D$8),$F$8,I$9),祝日一覧!$A$2:$B$385,2,FALSE)),"","（祝）"))</f>
        <v>月</v>
      </c>
      <c r="J10" s="135" t="str">
        <f>IF(MONTH(DATE(($D$8),$F$8,J$9))&lt;&gt;$F$8,"",CHOOSE(WEEKDAY(DATE(($D$8),$F$8,J$9),1),"日","月","火","水","木","金","土")&amp;IF(ISNA(VLOOKUP(DATE(($D$8),$F$8,J$9),祝日一覧!$A$2:$B$385,2,FALSE)),"","（祝）"))</f>
        <v>火</v>
      </c>
      <c r="K10" s="135" t="str">
        <f>IF(MONTH(DATE(($D$8),$F$8,K$9))&lt;&gt;$F$8,"",CHOOSE(WEEKDAY(DATE(($D$8),$F$8,K$9),1),"日","月","火","水","木","金","土")&amp;IF(ISNA(VLOOKUP(DATE(($D$8),$F$8,K$9),祝日一覧!$A$2:$B$385,2,FALSE)),"","（祝）"))</f>
        <v>水</v>
      </c>
      <c r="L10" s="135" t="str">
        <f>IF(MONTH(DATE(($D$8),$F$8,L$9))&lt;&gt;$F$8,"",CHOOSE(WEEKDAY(DATE(($D$8),$F$8,L$9),1),"日","月","火","水","木","金","土")&amp;IF(ISNA(VLOOKUP(DATE(($D$8),$F$8,L$9),祝日一覧!$A$2:$B$385,2,FALSE)),"","（祝）"))</f>
        <v>木</v>
      </c>
      <c r="M10" s="135" t="str">
        <f>IF(MONTH(DATE(($D$8),$F$8,M$9))&lt;&gt;$F$8,"",CHOOSE(WEEKDAY(DATE(($D$8),$F$8,M$9),1),"日","月","火","水","木","金","土")&amp;IF(ISNA(VLOOKUP(DATE(($D$8),$F$8,M$9),祝日一覧!$A$2:$B$385,2,FALSE)),"","（祝）"))</f>
        <v>金</v>
      </c>
      <c r="N10" s="135" t="str">
        <f>IF(MONTH(DATE(($D$8),$F$8,N$9))&lt;&gt;$F$8,"",CHOOSE(WEEKDAY(DATE(($D$8),$F$8,N$9),1),"日","月","火","水","木","金","土")&amp;IF(ISNA(VLOOKUP(DATE(($D$8),$F$8,N$9),祝日一覧!$A$2:$B$385,2,FALSE)),"","（祝）"))</f>
        <v>土</v>
      </c>
      <c r="O10" s="135" t="str">
        <f>IF(MONTH(DATE(($D$8),$F$8,O$9))&lt;&gt;$F$8,"",CHOOSE(WEEKDAY(DATE(($D$8),$F$8,O$9),1),"日","月","火","水","木","金","土")&amp;IF(ISNA(VLOOKUP(DATE(($D$8),$F$8,O$9),祝日一覧!$A$2:$B$385,2,FALSE)),"","（祝）"))</f>
        <v>日</v>
      </c>
      <c r="P10" s="135" t="str">
        <f>IF(MONTH(DATE(($D$8),$F$8,P$9))&lt;&gt;$F$8,"",CHOOSE(WEEKDAY(DATE(($D$8),$F$8,P$9),1),"日","月","火","水","木","金","土")&amp;IF(ISNA(VLOOKUP(DATE(($D$8),$F$8,P$9),祝日一覧!$A$2:$B$385,2,FALSE)),"","（祝）"))</f>
        <v>月</v>
      </c>
      <c r="Q10" s="135" t="str">
        <f>IF(MONTH(DATE(($D$8),$F$8,Q$9))&lt;&gt;$F$8,"",CHOOSE(WEEKDAY(DATE(($D$8),$F$8,Q$9),1),"日","月","火","水","木","金","土")&amp;IF(ISNA(VLOOKUP(DATE(($D$8),$F$8,Q$9),祝日一覧!$A$2:$B$385,2,FALSE)),"","（祝）"))</f>
        <v>火</v>
      </c>
      <c r="R10" s="135" t="str">
        <f>IF(MONTH(DATE(($D$8),$F$8,R$9))&lt;&gt;$F$8,"",CHOOSE(WEEKDAY(DATE(($D$8),$F$8,R$9),1),"日","月","火","水","木","金","土")&amp;IF(ISNA(VLOOKUP(DATE(($D$8),$F$8,R$9),祝日一覧!$A$2:$B$385,2,FALSE)),"","（祝）"))</f>
        <v>水</v>
      </c>
      <c r="S10" s="135" t="str">
        <f>IF(MONTH(DATE(($D$8),$F$8,S$9))&lt;&gt;$F$8,"",CHOOSE(WEEKDAY(DATE(($D$8),$F$8,S$9),1),"日","月","火","水","木","金","土")&amp;IF(ISNA(VLOOKUP(DATE(($D$8),$F$8,S$9),祝日一覧!$A$2:$B$385,2,FALSE)),"","（祝）"))</f>
        <v>木</v>
      </c>
      <c r="T10" s="135" t="str">
        <f>IF(MONTH(DATE(($D$8),$F$8,T$9))&lt;&gt;$F$8,"",CHOOSE(WEEKDAY(DATE(($D$8),$F$8,T$9),1),"日","月","火","水","木","金","土")&amp;IF(ISNA(VLOOKUP(DATE(($D$8),$F$8,T$9),祝日一覧!$A$2:$B$385,2,FALSE)),"","（祝）"))</f>
        <v>金</v>
      </c>
      <c r="U10" s="135" t="str">
        <f>IF(MONTH(DATE(($D$8),$F$8,U$9))&lt;&gt;$F$8,"",CHOOSE(WEEKDAY(DATE(($D$8),$F$8,U$9),1),"日","月","火","水","木","金","土")&amp;IF(ISNA(VLOOKUP(DATE(($D$8),$F$8,U$9),祝日一覧!$A$2:$B$385,2,FALSE)),"","（祝）"))</f>
        <v>土</v>
      </c>
      <c r="V10" s="135" t="str">
        <f>IF(MONTH(DATE(($D$8),$F$8,V$9))&lt;&gt;$F$8,"",CHOOSE(WEEKDAY(DATE(($D$8),$F$8,V$9),1),"日","月","火","水","木","金","土")&amp;IF(ISNA(VLOOKUP(DATE(($D$8),$F$8,V$9),祝日一覧!$A$2:$B$385,2,FALSE)),"","（祝）"))</f>
        <v>日</v>
      </c>
      <c r="W10" s="135" t="str">
        <f>IF(MONTH(DATE(($D$8),$F$8,W$9))&lt;&gt;$F$8,"",CHOOSE(WEEKDAY(DATE(($D$8),$F$8,W$9),1),"日","月","火","水","木","金","土")&amp;IF(ISNA(VLOOKUP(DATE(($D$8),$F$8,W$9),祝日一覧!$A$2:$B$385,2,FALSE)),"","（祝）"))</f>
        <v>月</v>
      </c>
      <c r="X10" s="135" t="str">
        <f>IF(MONTH(DATE(($D$8),$F$8,X$9))&lt;&gt;$F$8,"",CHOOSE(WEEKDAY(DATE(($D$8),$F$8,X$9),1),"日","月","火","水","木","金","土")&amp;IF(ISNA(VLOOKUP(DATE(($D$8),$F$8,X$9),祝日一覧!$A$2:$B$385,2,FALSE)),"","（祝）"))</f>
        <v>火</v>
      </c>
      <c r="Y10" s="135" t="str">
        <f>IF(MONTH(DATE(($D$8),$F$8,Y$9))&lt;&gt;$F$8,"",CHOOSE(WEEKDAY(DATE(($D$8),$F$8,Y$9),1),"日","月","火","水","木","金","土")&amp;IF(ISNA(VLOOKUP(DATE(($D$8),$F$8,Y$9),祝日一覧!$A$2:$B$385,2,FALSE)),"","（祝）"))</f>
        <v>水</v>
      </c>
      <c r="Z10" s="135" t="str">
        <f>IF(MONTH(DATE(($D$8),$F$8,Z$9))&lt;&gt;$F$8,"",CHOOSE(WEEKDAY(DATE(($D$8),$F$8,Z$9),1),"日","月","火","水","木","金","土")&amp;IF(ISNA(VLOOKUP(DATE(($D$8),$F$8,Z$9),祝日一覧!$A$2:$B$385,2,FALSE)),"","（祝）"))</f>
        <v>木</v>
      </c>
      <c r="AA10" s="135" t="str">
        <f>IF(MONTH(DATE(($D$8),$F$8,AA$9))&lt;&gt;$F$8,"",CHOOSE(WEEKDAY(DATE(($D$8),$F$8,AA$9),1),"日","月","火","水","木","金","土")&amp;IF(ISNA(VLOOKUP(DATE(($D$8),$F$8,AA$9),祝日一覧!$A$2:$B$385,2,FALSE)),"","（祝）"))</f>
        <v>金</v>
      </c>
      <c r="AB10" s="135" t="str">
        <f>IF(MONTH(DATE(($D$8),$F$8,AB$9))&lt;&gt;$F$8,"",CHOOSE(WEEKDAY(DATE(($D$8),$F$8,AB$9),1),"日","月","火","水","木","金","土")&amp;IF(ISNA(VLOOKUP(DATE(($D$8),$F$8,AB$9),祝日一覧!$A$2:$B$385,2,FALSE)),"","（祝）"))</f>
        <v>土</v>
      </c>
      <c r="AC10" s="135" t="str">
        <f>IF(MONTH(DATE(($D$8),$F$8,AC$9))&lt;&gt;$F$8,"",CHOOSE(WEEKDAY(DATE(($D$8),$F$8,AC$9),1),"日","月","火","水","木","金","土")&amp;IF(ISNA(VLOOKUP(DATE(($D$8),$F$8,AC$9),祝日一覧!$A$2:$B$385,2,FALSE)),"","（祝）"))</f>
        <v>日</v>
      </c>
      <c r="AD10" s="135" t="str">
        <f>IF(MONTH(DATE(($D$8),$F$8,AD$9))&lt;&gt;$F$8,"",CHOOSE(WEEKDAY(DATE(($D$8),$F$8,AD$9),1),"日","月","火","水","木","金","土")&amp;IF(ISNA(VLOOKUP(DATE(($D$8),$F$8,AD$9),祝日一覧!$A$2:$B$385,2,FALSE)),"","（祝）"))</f>
        <v>月</v>
      </c>
      <c r="AE10" s="135" t="str">
        <f>IF(MONTH(DATE(($D$8),$F$8,AE$9))&lt;&gt;$F$8,"",CHOOSE(WEEKDAY(DATE(($D$8),$F$8,AE$9),1),"日","月","火","水","木","金","土")&amp;IF(ISNA(VLOOKUP(DATE(($D$8),$F$8,AE$9),祝日一覧!$A$2:$B$385,2,FALSE)),"","（祝）"))</f>
        <v>火</v>
      </c>
      <c r="AF10" s="135" t="str">
        <f>IF(MONTH(DATE(($D$8),$F$8,AF$9))&lt;&gt;$F$8,"",CHOOSE(WEEKDAY(DATE(($D$8),$F$8,AF$9),1),"日","月","火","水","木","金","土")&amp;IF(ISNA(VLOOKUP(DATE(($D$8),$F$8,AF$9),祝日一覧!$A$2:$B$385,2,FALSE)),"","（祝）"))</f>
        <v>水（祝）</v>
      </c>
      <c r="AG10" s="135" t="str">
        <f>IF(MONTH(DATE(($D$8),$F$8,AG$9))&lt;&gt;$F$8,"",CHOOSE(WEEKDAY(DATE(($D$8),$F$8,AG$9),1),"日","月","火","水","木","金","土")&amp;IF(ISNA(VLOOKUP(DATE(($D$8),$F$8,AG$9),祝日一覧!$A$2:$B$385,2,FALSE)),"","（祝）"))</f>
        <v>木</v>
      </c>
      <c r="AH10" s="135" t="str">
        <f>IF(MONTH(DATE(($D$8),$F$8,AH$9))&lt;&gt;$F$8,"",CHOOSE(WEEKDAY(DATE(($D$8),$F$8,AH$9),1),"日","月","火","水","木","金","土")&amp;IF(ISNA(VLOOKUP(DATE(($D$8),$F$8,AH$9),祝日一覧!$A$2:$B$385,2,FALSE)),"","（祝）"))</f>
        <v/>
      </c>
      <c r="AI10" s="646"/>
    </row>
    <row r="11" spans="1:37" ht="35.1" customHeight="1" thickBot="1">
      <c r="B11" s="647" t="s">
        <v>202</v>
      </c>
      <c r="C11" s="648"/>
      <c r="D11" s="136" t="str">
        <f>IF((HLOOKUP($F8,'年間勤務計画書 (合計)'!$C6:$AK38,D9+2,FALSE))=0,"",HLOOKUP($F8,'年間勤務計画書 (合計)'!$B6:$AK38,D9+2,FALSE))</f>
        <v/>
      </c>
      <c r="E11" s="136" t="str">
        <f>IF((HLOOKUP($F8,'年間勤務計画書 (合計)'!$C6:$AK38,E9+2,FALSE))=0,"",HLOOKUP($F8,'年間勤務計画書 (合計)'!$B6:$AK38,E9+2,FALSE))</f>
        <v/>
      </c>
      <c r="F11" s="136" t="str">
        <f>IF((HLOOKUP($F8,'年間勤務計画書 (合計)'!$C6:$AK38,F9+2,FALSE))=0,"",HLOOKUP($F8,'年間勤務計画書 (合計)'!$B6:$AK38,F9+2,FALSE))</f>
        <v/>
      </c>
      <c r="G11" s="136" t="str">
        <f>IF((HLOOKUP($F8,'年間勤務計画書 (合計)'!$C6:$AK38,G9+2,FALSE))=0,"",HLOOKUP($F8,'年間勤務計画書 (合計)'!$B6:$AK38,G9+2,FALSE))</f>
        <v/>
      </c>
      <c r="H11" s="136" t="str">
        <f>IF((HLOOKUP($F8,'年間勤務計画書 (合計)'!$C6:$AK38,H9+2,FALSE))=0,"",HLOOKUP($F8,'年間勤務計画書 (合計)'!$B6:$AK38,H9+2,FALSE))</f>
        <v/>
      </c>
      <c r="I11" s="136" t="str">
        <f>IF((HLOOKUP($F8,'年間勤務計画書 (合計)'!$C6:$AK38,I9+2,FALSE))=0,"",HLOOKUP($F8,'年間勤務計画書 (合計)'!$B6:$AK38,I9+2,FALSE))</f>
        <v/>
      </c>
      <c r="J11" s="136" t="str">
        <f>IF((HLOOKUP($F8,'年間勤務計画書 (合計)'!$C6:$AK38,J9+2,FALSE))=0,"",HLOOKUP($F8,'年間勤務計画書 (合計)'!$B6:$AK38,J9+2,FALSE))</f>
        <v/>
      </c>
      <c r="K11" s="136" t="str">
        <f>IF((HLOOKUP($F8,'年間勤務計画書 (合計)'!$C6:$AK38,K9+2,FALSE))=0,"",HLOOKUP($F8,'年間勤務計画書 (合計)'!$B6:$AK38,K9+2,FALSE))</f>
        <v/>
      </c>
      <c r="L11" s="136" t="str">
        <f>IF((HLOOKUP($F8,'年間勤務計画書 (合計)'!$C6:$AK38,L9+2,FALSE))=0,"",HLOOKUP($F8,'年間勤務計画書 (合計)'!$B6:$AK38,L9+2,FALSE))</f>
        <v/>
      </c>
      <c r="M11" s="136" t="str">
        <f>IF((HLOOKUP($F8,'年間勤務計画書 (合計)'!$C6:$AK38,M9+2,FALSE))=0,"",HLOOKUP($F8,'年間勤務計画書 (合計)'!$B6:$AK38,M9+2,FALSE))</f>
        <v/>
      </c>
      <c r="N11" s="136" t="str">
        <f>IF((HLOOKUP($F8,'年間勤務計画書 (合計)'!$C6:$AK38,N9+2,FALSE))=0,"",HLOOKUP($F8,'年間勤務計画書 (合計)'!$B6:$AK38,N9+2,FALSE))</f>
        <v/>
      </c>
      <c r="O11" s="136" t="str">
        <f>IF((HLOOKUP($F8,'年間勤務計画書 (合計)'!$C6:$AK38,O9+2,FALSE))=0,"",HLOOKUP($F8,'年間勤務計画書 (合計)'!$B6:$AK38,O9+2,FALSE))</f>
        <v/>
      </c>
      <c r="P11" s="136" t="str">
        <f>IF((HLOOKUP($F8,'年間勤務計画書 (合計)'!$C6:$AK38,P9+2,FALSE))=0,"",HLOOKUP($F8,'年間勤務計画書 (合計)'!$B6:$AK38,P9+2,FALSE))</f>
        <v/>
      </c>
      <c r="Q11" s="136" t="str">
        <f>IF((HLOOKUP($F8,'年間勤務計画書 (合計)'!$C6:$AK38,Q9+2,FALSE))=0,"",HLOOKUP($F8,'年間勤務計画書 (合計)'!$B6:$AK38,Q9+2,FALSE))</f>
        <v/>
      </c>
      <c r="R11" s="136" t="str">
        <f>IF((HLOOKUP($F8,'年間勤務計画書 (合計)'!$C6:$AK38,R9+2,FALSE))=0,"",HLOOKUP($F8,'年間勤務計画書 (合計)'!$B6:$AK38,R9+2,FALSE))</f>
        <v/>
      </c>
      <c r="S11" s="136" t="str">
        <f>IF((HLOOKUP($F8,'年間勤務計画書 (合計)'!$C6:$AK38,S9+2,FALSE))=0,"",HLOOKUP($F8,'年間勤務計画書 (合計)'!$B6:$AK38,S9+2,FALSE))</f>
        <v/>
      </c>
      <c r="T11" s="136" t="str">
        <f>IF((HLOOKUP($F8,'年間勤務計画書 (合計)'!$C6:$AK38,T9+2,FALSE))=0,"",HLOOKUP($F8,'年間勤務計画書 (合計)'!$B6:$AK38,T9+2,FALSE))</f>
        <v/>
      </c>
      <c r="U11" s="136" t="str">
        <f>IF((HLOOKUP($F8,'年間勤務計画書 (合計)'!$C6:$AK38,U9+2,FALSE))=0,"",HLOOKUP($F8,'年間勤務計画書 (合計)'!$B6:$AK38,U9+2,FALSE))</f>
        <v/>
      </c>
      <c r="V11" s="136" t="str">
        <f>IF((HLOOKUP($F8,'年間勤務計画書 (合計)'!$C6:$AK38,V9+2,FALSE))=0,"",HLOOKUP($F8,'年間勤務計画書 (合計)'!$B6:$AK38,V9+2,FALSE))</f>
        <v/>
      </c>
      <c r="W11" s="136" t="str">
        <f>IF((HLOOKUP($F8,'年間勤務計画書 (合計)'!$C6:$AK38,W9+2,FALSE))=0,"",HLOOKUP($F8,'年間勤務計画書 (合計)'!$B6:$AK38,W9+2,FALSE))</f>
        <v/>
      </c>
      <c r="X11" s="136" t="str">
        <f>IF((HLOOKUP($F8,'年間勤務計画書 (合計)'!$C6:$AK38,X9+2,FALSE))=0,"",HLOOKUP($F8,'年間勤務計画書 (合計)'!$B6:$AK38,X9+2,FALSE))</f>
        <v/>
      </c>
      <c r="Y11" s="136" t="str">
        <f>IF((HLOOKUP($F8,'年間勤務計画書 (合計)'!$C6:$AK38,Y9+2,FALSE))=0,"",HLOOKUP($F8,'年間勤務計画書 (合計)'!$B6:$AK38,Y9+2,FALSE))</f>
        <v/>
      </c>
      <c r="Z11" s="136" t="str">
        <f>IF((HLOOKUP($F8,'年間勤務計画書 (合計)'!$C6:$AK38,Z9+2,FALSE))=0,"",HLOOKUP($F8,'年間勤務計画書 (合計)'!$B6:$AK38,Z9+2,FALSE))</f>
        <v/>
      </c>
      <c r="AA11" s="136" t="str">
        <f>IF((HLOOKUP($F8,'年間勤務計画書 (合計)'!$C6:$AK38,AA9+2,FALSE))=0,"",HLOOKUP($F8,'年間勤務計画書 (合計)'!$B6:$AK38,AA9+2,FALSE))</f>
        <v/>
      </c>
      <c r="AB11" s="136" t="str">
        <f>IF((HLOOKUP($F8,'年間勤務計画書 (合計)'!$C6:$AK38,AB9+2,FALSE))=0,"",HLOOKUP($F8,'年間勤務計画書 (合計)'!$B6:$AK38,AB9+2,FALSE))</f>
        <v/>
      </c>
      <c r="AC11" s="136" t="str">
        <f>IF((HLOOKUP($F8,'年間勤務計画書 (合計)'!$C6:$AK38,AC9+2,FALSE))=0,"",HLOOKUP($F8,'年間勤務計画書 (合計)'!$B6:$AK38,AC9+2,FALSE))</f>
        <v/>
      </c>
      <c r="AD11" s="136" t="str">
        <f>IF((HLOOKUP($F8,'年間勤務計画書 (合計)'!$C6:$AK38,AD9+2,FALSE))=0,"",HLOOKUP($F8,'年間勤務計画書 (合計)'!$B6:$AK38,AD9+2,FALSE))</f>
        <v/>
      </c>
      <c r="AE11" s="136" t="str">
        <f>IF((HLOOKUP($F8,'年間勤務計画書 (合計)'!$C6:$AK38,AE9+2,FALSE))=0,"",HLOOKUP($F8,'年間勤務計画書 (合計)'!$B6:$AK38,AE9+2,FALSE))</f>
        <v/>
      </c>
      <c r="AF11" s="136" t="str">
        <f>IF((HLOOKUP($F8,'年間勤務計画書 (合計)'!$C6:$AK38,AF9+2,FALSE))=0,"",HLOOKUP($F8,'年間勤務計画書 (合計)'!$B6:$AK38,AF9+2,FALSE))</f>
        <v/>
      </c>
      <c r="AG11" s="136" t="str">
        <f>IF((HLOOKUP($F8,'年間勤務計画書 (合計)'!$C6:$AK38,AG9+2,FALSE))=0,"",HLOOKUP($F8,'年間勤務計画書 (合計)'!$B6:$AK38,AG9+2,FALSE))</f>
        <v/>
      </c>
      <c r="AH11" s="136" t="str">
        <f>IF((HLOOKUP($F8,'年間勤務計画書 (合計)'!$C6:$AK38,AH9+2,FALSE))=0,"",HLOOKUP($F8,'年間勤務計画書 (合計)'!$B6:$AK38,AH9+2,FALSE))</f>
        <v/>
      </c>
      <c r="AI11" s="137">
        <f>SUM(D11:AH11)</f>
        <v>0</v>
      </c>
    </row>
    <row r="12" spans="1:37" ht="45" customHeight="1" thickBot="1">
      <c r="B12" s="649" t="s">
        <v>203</v>
      </c>
      <c r="C12" s="650"/>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9"/>
      <c r="AI12" s="139"/>
    </row>
    <row r="13" spans="1:37" ht="45" customHeight="1" thickBot="1">
      <c r="B13" s="649" t="s">
        <v>204</v>
      </c>
      <c r="C13" s="650"/>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9"/>
      <c r="AI13" s="139"/>
    </row>
    <row r="14" spans="1:37" ht="211.5" customHeight="1" thickBot="1">
      <c r="B14" s="637" t="s">
        <v>205</v>
      </c>
      <c r="C14" s="638"/>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1"/>
      <c r="AI14" s="141"/>
    </row>
    <row r="16" spans="1:37" ht="16.5">
      <c r="B16" s="116"/>
      <c r="C16" s="116" t="str">
        <f>VLOOKUP(C24,B20:C22,2)</f>
        <v>※お手数ですが、勤務終了時にその都度実績を記入していただきますようお願いします。</v>
      </c>
      <c r="D16" s="116"/>
      <c r="E16" s="116"/>
      <c r="F16" s="116"/>
      <c r="G16" s="116"/>
      <c r="H16" s="116"/>
      <c r="I16" s="116"/>
      <c r="J16" s="116"/>
      <c r="K16" s="116"/>
      <c r="L16" s="116"/>
      <c r="M16" s="116"/>
      <c r="N16" s="116"/>
      <c r="O16" s="116"/>
      <c r="P16" s="116"/>
      <c r="Q16" s="116"/>
      <c r="R16" s="116"/>
      <c r="S16" s="116"/>
      <c r="T16" s="116"/>
      <c r="U16" s="116"/>
      <c r="V16" s="116"/>
    </row>
    <row r="17" spans="1:35" ht="16.5">
      <c r="B17" s="118"/>
      <c r="C17" s="116"/>
    </row>
    <row r="18" spans="1:35" ht="16.5">
      <c r="B18" s="118"/>
      <c r="AC18" s="142"/>
      <c r="AD18" s="142"/>
      <c r="AE18" s="142"/>
      <c r="AF18" s="142"/>
      <c r="AG18" s="142"/>
      <c r="AH18" s="143" t="s">
        <v>206</v>
      </c>
      <c r="AI18" s="142"/>
    </row>
    <row r="19" spans="1:35">
      <c r="A19" s="115"/>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row>
    <row r="20" spans="1:35" s="115" customFormat="1"/>
    <row r="21" spans="1:35" ht="16.5">
      <c r="B21" s="116">
        <v>1</v>
      </c>
      <c r="C21" s="116" t="s">
        <v>214</v>
      </c>
    </row>
    <row r="22" spans="1:35" ht="16.5">
      <c r="B22" s="116">
        <v>2</v>
      </c>
      <c r="C22" s="116" t="s">
        <v>215</v>
      </c>
    </row>
    <row r="24" spans="1:35">
      <c r="C24" s="639">
        <v>2</v>
      </c>
    </row>
    <row r="25" spans="1:35">
      <c r="C25" s="639"/>
      <c r="D25" s="144" t="s">
        <v>207</v>
      </c>
    </row>
    <row r="26" spans="1:35">
      <c r="C26" s="639"/>
      <c r="D26" s="144"/>
    </row>
  </sheetData>
  <mergeCells count="32">
    <mergeCell ref="B14:C14"/>
    <mergeCell ref="C24:C26"/>
    <mergeCell ref="B8:C8"/>
    <mergeCell ref="B9:C10"/>
    <mergeCell ref="AI9:AI10"/>
    <mergeCell ref="B11:C11"/>
    <mergeCell ref="B12:C12"/>
    <mergeCell ref="B13:C13"/>
    <mergeCell ref="AA4:AC5"/>
    <mergeCell ref="AD4:AF5"/>
    <mergeCell ref="AG4:AI5"/>
    <mergeCell ref="D5:G5"/>
    <mergeCell ref="D6:G6"/>
    <mergeCell ref="I6:L6"/>
    <mergeCell ref="M6:P6"/>
    <mergeCell ref="R6:S6"/>
    <mergeCell ref="W3:W5"/>
    <mergeCell ref="X3:Z3"/>
    <mergeCell ref="AA3:AC3"/>
    <mergeCell ref="AD3:AF3"/>
    <mergeCell ref="AG3:AI3"/>
    <mergeCell ref="D4:G4"/>
    <mergeCell ref="J4:K4"/>
    <mergeCell ref="L4:O4"/>
    <mergeCell ref="R4:U4"/>
    <mergeCell ref="X4:Z5"/>
    <mergeCell ref="D3:G3"/>
    <mergeCell ref="J3:K3"/>
    <mergeCell ref="L3:O3"/>
    <mergeCell ref="P3:Q3"/>
    <mergeCell ref="R3:U3"/>
    <mergeCell ref="V3:V5"/>
  </mergeCells>
  <phoneticPr fontId="6"/>
  <conditionalFormatting sqref="D10:AH10">
    <cfRule type="cellIs" dxfId="27" priority="15" operator="equal">
      <formula>"土（祝）"</formula>
    </cfRule>
    <cfRule type="cellIs" dxfId="26" priority="16" operator="equal">
      <formula>"日（祝）"</formula>
    </cfRule>
    <cfRule type="cellIs" dxfId="25" priority="17" operator="equal">
      <formula>"金（休）"</formula>
    </cfRule>
    <cfRule type="cellIs" dxfId="24" priority="18" operator="equal">
      <formula>"木（休）"</formula>
    </cfRule>
    <cfRule type="cellIs" dxfId="23" priority="19" operator="equal">
      <formula>"水（休）"</formula>
    </cfRule>
    <cfRule type="cellIs" dxfId="22" priority="20" operator="equal">
      <formula>"火（休）"</formula>
    </cfRule>
    <cfRule type="cellIs" dxfId="21" priority="21" operator="equal">
      <formula>"月（休）"</formula>
    </cfRule>
    <cfRule type="cellIs" dxfId="20" priority="22" operator="equal">
      <formula>"金（祝）"</formula>
    </cfRule>
    <cfRule type="cellIs" dxfId="19" priority="23" operator="equal">
      <formula>"木（祝）"</formula>
    </cfRule>
    <cfRule type="cellIs" dxfId="18" priority="24" operator="equal">
      <formula>"火（祝）"</formula>
    </cfRule>
    <cfRule type="cellIs" dxfId="17" priority="25" operator="equal">
      <formula>"月（祝）"</formula>
    </cfRule>
    <cfRule type="cellIs" dxfId="16" priority="26" operator="equal">
      <formula>"水（祝）"</formula>
    </cfRule>
    <cfRule type="cellIs" dxfId="15" priority="27" operator="equal">
      <formula>"日"</formula>
    </cfRule>
    <cfRule type="cellIs" dxfId="14" priority="28" operator="equal">
      <formula>"土"</formula>
    </cfRule>
  </conditionalFormatting>
  <conditionalFormatting sqref="AI9">
    <cfRule type="cellIs" dxfId="13" priority="1" operator="equal">
      <formula>"土（祝）"</formula>
    </cfRule>
    <cfRule type="cellIs" dxfId="12" priority="2" operator="equal">
      <formula>"日（祝）"</formula>
    </cfRule>
    <cfRule type="cellIs" dxfId="11" priority="3" operator="equal">
      <formula>"金（休）"</formula>
    </cfRule>
    <cfRule type="cellIs" dxfId="10" priority="4" operator="equal">
      <formula>"木（休）"</formula>
    </cfRule>
    <cfRule type="cellIs" dxfId="9" priority="5" operator="equal">
      <formula>"水（休）"</formula>
    </cfRule>
    <cfRule type="cellIs" dxfId="8" priority="6" operator="equal">
      <formula>"火（休）"</formula>
    </cfRule>
    <cfRule type="cellIs" dxfId="7" priority="7" operator="equal">
      <formula>"月（休）"</formula>
    </cfRule>
    <cfRule type="cellIs" dxfId="6" priority="8" operator="equal">
      <formula>"金（祝）"</formula>
    </cfRule>
    <cfRule type="cellIs" dxfId="5" priority="9" operator="equal">
      <formula>"木（祝）"</formula>
    </cfRule>
    <cfRule type="cellIs" dxfId="4" priority="10" operator="equal">
      <formula>"火（祝）"</formula>
    </cfRule>
    <cfRule type="cellIs" dxfId="3" priority="11" operator="equal">
      <formula>"月（祝）"</formula>
    </cfRule>
    <cfRule type="cellIs" dxfId="2" priority="12" operator="equal">
      <formula>"水（祝）"</formula>
    </cfRule>
    <cfRule type="cellIs" dxfId="1" priority="13" operator="equal">
      <formula>"日"</formula>
    </cfRule>
    <cfRule type="cellIs" dxfId="0" priority="14" operator="equal">
      <formula>"土"</formula>
    </cfRule>
  </conditionalFormatting>
  <pageMargins left="0.27559055118110237" right="0.19685039370078741" top="1.0236220472440944" bottom="0.19685039370078741" header="0" footer="0"/>
  <pageSetup paperSize="9" scale="69" orientation="landscape" cellComments="asDisplayed"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D74"/>
  <sheetViews>
    <sheetView workbookViewId="0">
      <selection activeCell="H12" sqref="H12"/>
    </sheetView>
  </sheetViews>
  <sheetFormatPr defaultRowHeight="13.5"/>
  <cols>
    <col min="1" max="2" width="14.875" customWidth="1"/>
    <col min="257" max="258" width="14.875" customWidth="1"/>
    <col min="513" max="514" width="14.875" customWidth="1"/>
    <col min="769" max="770" width="14.875" customWidth="1"/>
    <col min="1025" max="1026" width="14.875" customWidth="1"/>
    <col min="1281" max="1282" width="14.875" customWidth="1"/>
    <col min="1537" max="1538" width="14.875" customWidth="1"/>
    <col min="1793" max="1794" width="14.875" customWidth="1"/>
    <col min="2049" max="2050" width="14.875" customWidth="1"/>
    <col min="2305" max="2306" width="14.875" customWidth="1"/>
    <col min="2561" max="2562" width="14.875" customWidth="1"/>
    <col min="2817" max="2818" width="14.875" customWidth="1"/>
    <col min="3073" max="3074" width="14.875" customWidth="1"/>
    <col min="3329" max="3330" width="14.875" customWidth="1"/>
    <col min="3585" max="3586" width="14.875" customWidth="1"/>
    <col min="3841" max="3842" width="14.875" customWidth="1"/>
    <col min="4097" max="4098" width="14.875" customWidth="1"/>
    <col min="4353" max="4354" width="14.875" customWidth="1"/>
    <col min="4609" max="4610" width="14.875" customWidth="1"/>
    <col min="4865" max="4866" width="14.875" customWidth="1"/>
    <col min="5121" max="5122" width="14.875" customWidth="1"/>
    <col min="5377" max="5378" width="14.875" customWidth="1"/>
    <col min="5633" max="5634" width="14.875" customWidth="1"/>
    <col min="5889" max="5890" width="14.875" customWidth="1"/>
    <col min="6145" max="6146" width="14.875" customWidth="1"/>
    <col min="6401" max="6402" width="14.875" customWidth="1"/>
    <col min="6657" max="6658" width="14.875" customWidth="1"/>
    <col min="6913" max="6914" width="14.875" customWidth="1"/>
    <col min="7169" max="7170" width="14.875" customWidth="1"/>
    <col min="7425" max="7426" width="14.875" customWidth="1"/>
    <col min="7681" max="7682" width="14.875" customWidth="1"/>
    <col min="7937" max="7938" width="14.875" customWidth="1"/>
    <col min="8193" max="8194" width="14.875" customWidth="1"/>
    <col min="8449" max="8450" width="14.875" customWidth="1"/>
    <col min="8705" max="8706" width="14.875" customWidth="1"/>
    <col min="8961" max="8962" width="14.875" customWidth="1"/>
    <col min="9217" max="9218" width="14.875" customWidth="1"/>
    <col min="9473" max="9474" width="14.875" customWidth="1"/>
    <col min="9729" max="9730" width="14.875" customWidth="1"/>
    <col min="9985" max="9986" width="14.875" customWidth="1"/>
    <col min="10241" max="10242" width="14.875" customWidth="1"/>
    <col min="10497" max="10498" width="14.875" customWidth="1"/>
    <col min="10753" max="10754" width="14.875" customWidth="1"/>
    <col min="11009" max="11010" width="14.875" customWidth="1"/>
    <col min="11265" max="11266" width="14.875" customWidth="1"/>
    <col min="11521" max="11522" width="14.875" customWidth="1"/>
    <col min="11777" max="11778" width="14.875" customWidth="1"/>
    <col min="12033" max="12034" width="14.875" customWidth="1"/>
    <col min="12289" max="12290" width="14.875" customWidth="1"/>
    <col min="12545" max="12546" width="14.875" customWidth="1"/>
    <col min="12801" max="12802" width="14.875" customWidth="1"/>
    <col min="13057" max="13058" width="14.875" customWidth="1"/>
    <col min="13313" max="13314" width="14.875" customWidth="1"/>
    <col min="13569" max="13570" width="14.875" customWidth="1"/>
    <col min="13825" max="13826" width="14.875" customWidth="1"/>
    <col min="14081" max="14082" width="14.875" customWidth="1"/>
    <col min="14337" max="14338" width="14.875" customWidth="1"/>
    <col min="14593" max="14594" width="14.875" customWidth="1"/>
    <col min="14849" max="14850" width="14.875" customWidth="1"/>
    <col min="15105" max="15106" width="14.875" customWidth="1"/>
    <col min="15361" max="15362" width="14.875" customWidth="1"/>
    <col min="15617" max="15618" width="14.875" customWidth="1"/>
    <col min="15873" max="15874" width="14.875" customWidth="1"/>
    <col min="16129" max="16130" width="14.875" customWidth="1"/>
  </cols>
  <sheetData>
    <row r="1" spans="1:4">
      <c r="A1" s="81" t="s">
        <v>169</v>
      </c>
      <c r="B1" s="81" t="s">
        <v>170</v>
      </c>
    </row>
    <row r="2" spans="1:4">
      <c r="A2" s="82">
        <v>45776</v>
      </c>
      <c r="B2" s="81" t="s">
        <v>156</v>
      </c>
      <c r="D2" t="s">
        <v>125</v>
      </c>
    </row>
    <row r="3" spans="1:4">
      <c r="A3" s="82">
        <v>45780</v>
      </c>
      <c r="B3" s="81" t="s">
        <v>157</v>
      </c>
      <c r="D3" t="s">
        <v>126</v>
      </c>
    </row>
    <row r="4" spans="1:4">
      <c r="A4" s="82">
        <v>45781</v>
      </c>
      <c r="B4" s="81" t="s">
        <v>158</v>
      </c>
    </row>
    <row r="5" spans="1:4">
      <c r="A5" s="82">
        <v>45782</v>
      </c>
      <c r="B5" s="81" t="s">
        <v>159</v>
      </c>
    </row>
    <row r="6" spans="1:4">
      <c r="A6" s="82">
        <v>45783</v>
      </c>
      <c r="B6" s="81" t="s">
        <v>151</v>
      </c>
    </row>
    <row r="7" spans="1:4">
      <c r="A7" s="82">
        <v>45859</v>
      </c>
      <c r="B7" s="81" t="s">
        <v>160</v>
      </c>
    </row>
    <row r="8" spans="1:4">
      <c r="A8" s="82">
        <v>45880</v>
      </c>
      <c r="B8" s="81" t="s">
        <v>161</v>
      </c>
      <c r="D8" s="103"/>
    </row>
    <row r="9" spans="1:4">
      <c r="A9" s="82">
        <v>45915</v>
      </c>
      <c r="B9" s="81" t="s">
        <v>162</v>
      </c>
      <c r="D9" s="103"/>
    </row>
    <row r="10" spans="1:4">
      <c r="A10" s="82">
        <v>45923</v>
      </c>
      <c r="B10" s="81" t="s">
        <v>163</v>
      </c>
      <c r="D10" s="103"/>
    </row>
    <row r="11" spans="1:4">
      <c r="A11" s="82">
        <v>45943</v>
      </c>
      <c r="B11" s="81" t="s">
        <v>164</v>
      </c>
      <c r="D11" s="103"/>
    </row>
    <row r="12" spans="1:4">
      <c r="A12" s="82">
        <v>45964</v>
      </c>
      <c r="B12" s="81" t="s">
        <v>165</v>
      </c>
      <c r="D12" s="103"/>
    </row>
    <row r="13" spans="1:4">
      <c r="A13" s="82">
        <v>45984</v>
      </c>
      <c r="B13" s="81" t="s">
        <v>166</v>
      </c>
      <c r="D13" s="103"/>
    </row>
    <row r="14" spans="1:4">
      <c r="A14" s="82">
        <v>45985</v>
      </c>
      <c r="B14" s="81" t="s">
        <v>151</v>
      </c>
      <c r="D14" s="103"/>
    </row>
    <row r="15" spans="1:4">
      <c r="A15" s="82">
        <v>46023</v>
      </c>
      <c r="B15" s="81" t="s">
        <v>150</v>
      </c>
      <c r="D15" s="103"/>
    </row>
    <row r="16" spans="1:4">
      <c r="A16" s="82">
        <v>46034</v>
      </c>
      <c r="B16" s="81" t="s">
        <v>152</v>
      </c>
      <c r="D16" s="103"/>
    </row>
    <row r="17" spans="1:4">
      <c r="A17" s="82">
        <v>46064</v>
      </c>
      <c r="B17" s="81" t="s">
        <v>153</v>
      </c>
      <c r="D17" s="103"/>
    </row>
    <row r="18" spans="1:4">
      <c r="A18" s="82">
        <v>46076</v>
      </c>
      <c r="B18" s="81" t="s">
        <v>154</v>
      </c>
      <c r="D18" s="103"/>
    </row>
    <row r="19" spans="1:4">
      <c r="A19" s="82">
        <v>46101</v>
      </c>
      <c r="B19" s="81" t="s">
        <v>155</v>
      </c>
      <c r="D19" s="103"/>
    </row>
    <row r="20" spans="1:4">
      <c r="A20" s="82">
        <v>46141</v>
      </c>
      <c r="B20" s="81" t="s">
        <v>156</v>
      </c>
      <c r="D20" s="103"/>
    </row>
    <row r="21" spans="1:4">
      <c r="A21" s="82">
        <v>46145</v>
      </c>
      <c r="B21" s="81" t="s">
        <v>157</v>
      </c>
      <c r="D21" s="103"/>
    </row>
    <row r="22" spans="1:4">
      <c r="A22" s="82">
        <v>46146</v>
      </c>
      <c r="B22" s="81" t="s">
        <v>158</v>
      </c>
      <c r="D22" s="103"/>
    </row>
    <row r="23" spans="1:4">
      <c r="A23" s="82">
        <v>46147</v>
      </c>
      <c r="B23" s="81" t="s">
        <v>159</v>
      </c>
      <c r="D23" s="103"/>
    </row>
    <row r="24" spans="1:4">
      <c r="A24" s="82">
        <v>46148</v>
      </c>
      <c r="B24" s="81" t="s">
        <v>151</v>
      </c>
      <c r="D24" s="103"/>
    </row>
    <row r="25" spans="1:4">
      <c r="A25" s="82">
        <v>46223</v>
      </c>
      <c r="B25" s="81" t="s">
        <v>160</v>
      </c>
    </row>
    <row r="26" spans="1:4">
      <c r="A26" s="82">
        <v>46245</v>
      </c>
      <c r="B26" s="81" t="s">
        <v>161</v>
      </c>
    </row>
    <row r="27" spans="1:4">
      <c r="A27" s="82">
        <v>46286</v>
      </c>
      <c r="B27" s="81" t="s">
        <v>162</v>
      </c>
    </row>
    <row r="28" spans="1:4">
      <c r="A28" s="82">
        <v>46287</v>
      </c>
      <c r="B28" s="81" t="s">
        <v>226</v>
      </c>
    </row>
    <row r="29" spans="1:4">
      <c r="A29" s="82">
        <v>46288</v>
      </c>
      <c r="B29" s="81" t="s">
        <v>163</v>
      </c>
    </row>
    <row r="30" spans="1:4">
      <c r="A30" s="82">
        <v>46307</v>
      </c>
      <c r="B30" s="81" t="s">
        <v>164</v>
      </c>
    </row>
    <row r="31" spans="1:4">
      <c r="A31" s="82">
        <v>46329</v>
      </c>
      <c r="B31" s="81" t="s">
        <v>165</v>
      </c>
    </row>
    <row r="32" spans="1:4">
      <c r="A32" s="82">
        <v>46349</v>
      </c>
      <c r="B32" s="81" t="s">
        <v>166</v>
      </c>
    </row>
    <row r="33" spans="1:2">
      <c r="A33" s="82">
        <v>46388</v>
      </c>
      <c r="B33" s="81" t="s">
        <v>150</v>
      </c>
    </row>
    <row r="34" spans="1:2">
      <c r="A34" s="82">
        <v>46398</v>
      </c>
      <c r="B34" s="81" t="s">
        <v>152</v>
      </c>
    </row>
    <row r="35" spans="1:2">
      <c r="A35" s="82">
        <v>46429</v>
      </c>
      <c r="B35" s="81" t="s">
        <v>153</v>
      </c>
    </row>
    <row r="36" spans="1:2">
      <c r="A36" s="82">
        <v>46441</v>
      </c>
      <c r="B36" s="81" t="s">
        <v>154</v>
      </c>
    </row>
    <row r="37" spans="1:2">
      <c r="A37" s="82">
        <v>46467</v>
      </c>
      <c r="B37" s="81" t="s">
        <v>155</v>
      </c>
    </row>
    <row r="38" spans="1:2">
      <c r="A38" s="82">
        <v>46468</v>
      </c>
      <c r="B38" s="81" t="s">
        <v>151</v>
      </c>
    </row>
    <row r="39" spans="1:2">
      <c r="A39" s="82">
        <v>46506</v>
      </c>
      <c r="B39" s="81" t="s">
        <v>156</v>
      </c>
    </row>
    <row r="40" spans="1:2">
      <c r="A40" s="82">
        <v>46510</v>
      </c>
      <c r="B40" s="81" t="s">
        <v>157</v>
      </c>
    </row>
    <row r="41" spans="1:2">
      <c r="A41" s="82">
        <v>46511</v>
      </c>
      <c r="B41" s="81" t="s">
        <v>158</v>
      </c>
    </row>
    <row r="42" spans="1:2">
      <c r="A42" s="82">
        <v>46512</v>
      </c>
      <c r="B42" s="81" t="s">
        <v>159</v>
      </c>
    </row>
    <row r="43" spans="1:2">
      <c r="A43" s="82">
        <v>46587</v>
      </c>
      <c r="B43" s="81" t="s">
        <v>160</v>
      </c>
    </row>
    <row r="44" spans="1:2">
      <c r="A44" s="82">
        <v>46610</v>
      </c>
      <c r="B44" s="81" t="s">
        <v>161</v>
      </c>
    </row>
    <row r="45" spans="1:2">
      <c r="A45" s="82">
        <v>46650</v>
      </c>
      <c r="B45" s="81" t="s">
        <v>162</v>
      </c>
    </row>
    <row r="46" spans="1:2">
      <c r="A46" s="82">
        <v>46653</v>
      </c>
      <c r="B46" s="81" t="s">
        <v>163</v>
      </c>
    </row>
    <row r="47" spans="1:2">
      <c r="A47" s="82">
        <v>46671</v>
      </c>
      <c r="B47" s="81" t="s">
        <v>164</v>
      </c>
    </row>
    <row r="48" spans="1:2">
      <c r="A48" s="82">
        <v>46694</v>
      </c>
      <c r="B48" s="81" t="s">
        <v>165</v>
      </c>
    </row>
    <row r="49" spans="1:2">
      <c r="A49" s="82">
        <v>46714</v>
      </c>
      <c r="B49" s="81" t="s">
        <v>166</v>
      </c>
    </row>
    <row r="50" spans="1:2">
      <c r="A50" s="82">
        <v>46753</v>
      </c>
      <c r="B50" s="81" t="s">
        <v>150</v>
      </c>
    </row>
    <row r="51" spans="1:2">
      <c r="A51" s="82">
        <v>46762</v>
      </c>
      <c r="B51" s="81" t="s">
        <v>152</v>
      </c>
    </row>
    <row r="52" spans="1:2">
      <c r="A52" s="82">
        <v>46794</v>
      </c>
      <c r="B52" s="81" t="s">
        <v>153</v>
      </c>
    </row>
    <row r="53" spans="1:2">
      <c r="A53" s="82">
        <v>46806</v>
      </c>
      <c r="B53" s="81" t="s">
        <v>154</v>
      </c>
    </row>
    <row r="54" spans="1:2">
      <c r="A54" s="82">
        <v>46832</v>
      </c>
      <c r="B54" s="81" t="s">
        <v>155</v>
      </c>
    </row>
    <row r="55" spans="1:2">
      <c r="A55" s="82">
        <v>46872</v>
      </c>
      <c r="B55" s="81" t="s">
        <v>156</v>
      </c>
    </row>
    <row r="56" spans="1:2">
      <c r="A56" s="82">
        <v>46876</v>
      </c>
      <c r="B56" s="81" t="s">
        <v>157</v>
      </c>
    </row>
    <row r="57" spans="1:2">
      <c r="A57" s="82">
        <v>46877</v>
      </c>
      <c r="B57" s="81" t="s">
        <v>158</v>
      </c>
    </row>
    <row r="58" spans="1:2">
      <c r="A58" s="82">
        <v>46878</v>
      </c>
      <c r="B58" s="81" t="s">
        <v>159</v>
      </c>
    </row>
    <row r="59" spans="1:2">
      <c r="A59" s="82">
        <v>46951</v>
      </c>
      <c r="B59" s="81" t="s">
        <v>160</v>
      </c>
    </row>
    <row r="60" spans="1:2">
      <c r="A60" s="82">
        <v>46976</v>
      </c>
      <c r="B60" s="81" t="s">
        <v>161</v>
      </c>
    </row>
    <row r="61" spans="1:2">
      <c r="A61" s="82">
        <v>47014</v>
      </c>
      <c r="B61" s="81" t="s">
        <v>162</v>
      </c>
    </row>
    <row r="62" spans="1:2">
      <c r="A62" s="82">
        <v>47018</v>
      </c>
      <c r="B62" s="81" t="s">
        <v>163</v>
      </c>
    </row>
    <row r="63" spans="1:2">
      <c r="A63" s="82">
        <v>47035</v>
      </c>
      <c r="B63" s="81" t="s">
        <v>164</v>
      </c>
    </row>
    <row r="64" spans="1:2">
      <c r="A64" s="82">
        <v>47060</v>
      </c>
      <c r="B64" s="81" t="s">
        <v>165</v>
      </c>
    </row>
    <row r="65" spans="1:2">
      <c r="A65" s="82">
        <v>47080</v>
      </c>
      <c r="B65" s="81" t="s">
        <v>166</v>
      </c>
    </row>
    <row r="66" spans="1:2">
      <c r="A66" s="82">
        <v>47119</v>
      </c>
      <c r="B66" s="81" t="s">
        <v>150</v>
      </c>
    </row>
    <row r="67" spans="1:2">
      <c r="A67" s="82">
        <v>47126</v>
      </c>
      <c r="B67" s="81" t="s">
        <v>152</v>
      </c>
    </row>
    <row r="68" spans="1:2">
      <c r="A68" s="82">
        <v>47160</v>
      </c>
      <c r="B68" s="81" t="s">
        <v>153</v>
      </c>
    </row>
    <row r="69" spans="1:2">
      <c r="A69" s="82">
        <v>47161</v>
      </c>
      <c r="B69" s="81" t="s">
        <v>151</v>
      </c>
    </row>
    <row r="70" spans="1:2">
      <c r="A70" s="82">
        <v>47172</v>
      </c>
      <c r="B70" s="81" t="s">
        <v>154</v>
      </c>
    </row>
    <row r="71" spans="1:2">
      <c r="A71" s="82">
        <v>47197</v>
      </c>
      <c r="B71" s="81" t="s">
        <v>155</v>
      </c>
    </row>
    <row r="72" spans="1:2">
      <c r="A72" s="82"/>
      <c r="B72" s="81"/>
    </row>
    <row r="73" spans="1:2">
      <c r="A73" s="82"/>
      <c r="B73" s="81"/>
    </row>
    <row r="74" spans="1:2">
      <c r="A74" s="82"/>
      <c r="B74" s="81"/>
    </row>
  </sheetData>
  <phoneticPr fontId="6"/>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6"/>
  <sheetViews>
    <sheetView showGridLines="0" zoomScale="90" zoomScaleNormal="90" zoomScaleSheetLayoutView="85" workbookViewId="0">
      <pane xSplit="1" ySplit="6" topLeftCell="B7" activePane="bottomRight" state="frozen"/>
      <selection activeCell="AF15" sqref="AF15"/>
      <selection pane="topRight" activeCell="AF15" sqref="AF15"/>
      <selection pane="bottomLeft" activeCell="AF15" sqref="AF15"/>
      <selection pane="bottomRight" activeCell="G3" sqref="G3:I3"/>
    </sheetView>
  </sheetViews>
  <sheetFormatPr defaultRowHeight="13.5"/>
  <cols>
    <col min="1" max="1" width="3.25" style="148" customWidth="1"/>
    <col min="2" max="2" width="3.875" style="83" customWidth="1"/>
    <col min="3" max="3" width="4.125" style="83" customWidth="1"/>
    <col min="4" max="4" width="3.625" style="84" customWidth="1"/>
    <col min="5" max="5" width="3.875" style="83" customWidth="1"/>
    <col min="6" max="6" width="4.125" style="84" customWidth="1"/>
    <col min="7" max="7" width="3.625" style="84" customWidth="1"/>
    <col min="8" max="8" width="3.875" style="83" customWidth="1"/>
    <col min="9" max="9" width="4.125" style="84" customWidth="1"/>
    <col min="10" max="10" width="3.625" style="84" customWidth="1"/>
    <col min="11" max="11" width="3.875" style="83" customWidth="1"/>
    <col min="12" max="12" width="4.125" style="84" customWidth="1"/>
    <col min="13" max="13" width="3.625" style="84" customWidth="1"/>
    <col min="14" max="14" width="3.875" style="83" customWidth="1"/>
    <col min="15" max="15" width="4.125" style="84" customWidth="1"/>
    <col min="16" max="16" width="3.625" style="84" customWidth="1"/>
    <col min="17" max="17" width="3.875" style="83" customWidth="1"/>
    <col min="18" max="18" width="4.125" style="84" customWidth="1"/>
    <col min="19" max="19" width="3.625" style="84" customWidth="1"/>
    <col min="20" max="20" width="3.875" style="83" customWidth="1"/>
    <col min="21" max="21" width="4.125" style="84" customWidth="1"/>
    <col min="22" max="22" width="3.625" style="84" customWidth="1"/>
    <col min="23" max="23" width="3.875" style="83" customWidth="1"/>
    <col min="24" max="24" width="4.125" style="84" customWidth="1"/>
    <col min="25" max="25" width="3.625" style="84" customWidth="1"/>
    <col min="26" max="26" width="3.875" style="83" customWidth="1"/>
    <col min="27" max="27" width="4.125" style="84" customWidth="1"/>
    <col min="28" max="28" width="3.625" style="84" customWidth="1"/>
    <col min="29" max="29" width="3.875" style="83" customWidth="1"/>
    <col min="30" max="30" width="4.125" style="84" customWidth="1"/>
    <col min="31" max="31" width="3.625" style="84" customWidth="1"/>
    <col min="32" max="32" width="3.875" style="83" customWidth="1"/>
    <col min="33" max="33" width="4.125" style="84" customWidth="1"/>
    <col min="34" max="34" width="3.625" style="84" customWidth="1"/>
    <col min="35" max="35" width="3.875" style="83" customWidth="1"/>
    <col min="36" max="36" width="4.125" style="84" customWidth="1"/>
    <col min="37" max="37" width="3.625" style="84" customWidth="1"/>
    <col min="38" max="38" width="3.25" style="148" customWidth="1"/>
    <col min="39" max="16384" width="9" style="84"/>
  </cols>
  <sheetData>
    <row r="1" spans="1:39" ht="2.1" customHeight="1" thickBot="1">
      <c r="G1" s="85"/>
      <c r="J1" s="85"/>
      <c r="M1" s="85"/>
      <c r="P1" s="85"/>
      <c r="S1" s="85"/>
      <c r="V1" s="85"/>
      <c r="Y1" s="85"/>
      <c r="AB1" s="85"/>
      <c r="AE1" s="85"/>
      <c r="AH1" s="85"/>
      <c r="AK1" s="85"/>
    </row>
    <row r="2" spans="1:39" ht="17.25" customHeight="1" thickBot="1">
      <c r="A2" s="158"/>
      <c r="D2" s="85"/>
      <c r="G2" s="85"/>
      <c r="J2" s="85"/>
      <c r="M2" s="85"/>
      <c r="P2" s="85"/>
      <c r="R2" s="166" t="s">
        <v>140</v>
      </c>
      <c r="S2" s="169" t="s">
        <v>141</v>
      </c>
      <c r="T2" s="170"/>
      <c r="U2" s="171"/>
      <c r="V2" s="169" t="s">
        <v>142</v>
      </c>
      <c r="W2" s="170"/>
      <c r="X2" s="171"/>
      <c r="Y2" s="197" t="s">
        <v>143</v>
      </c>
      <c r="Z2" s="198"/>
      <c r="AA2" s="199"/>
      <c r="AB2" s="200" t="s">
        <v>144</v>
      </c>
      <c r="AC2" s="201"/>
      <c r="AD2" s="174" t="s">
        <v>5</v>
      </c>
      <c r="AE2" s="175"/>
      <c r="AF2" s="176"/>
      <c r="AG2" s="213" t="s">
        <v>209</v>
      </c>
      <c r="AH2" s="214"/>
      <c r="AI2" s="214"/>
      <c r="AJ2" s="214"/>
      <c r="AK2" s="214"/>
      <c r="AL2" s="215"/>
      <c r="AM2" s="84" t="s">
        <v>171</v>
      </c>
    </row>
    <row r="3" spans="1:39" ht="21.95" customHeight="1">
      <c r="A3" s="158"/>
      <c r="C3" s="216">
        <v>2026</v>
      </c>
      <c r="D3" s="216"/>
      <c r="E3" s="216"/>
      <c r="F3" s="216"/>
      <c r="G3" s="217" t="s">
        <v>168</v>
      </c>
      <c r="H3" s="217"/>
      <c r="I3" s="217"/>
      <c r="J3" s="218" t="s">
        <v>167</v>
      </c>
      <c r="K3" s="218"/>
      <c r="L3" s="218"/>
      <c r="M3" s="218"/>
      <c r="N3" s="218"/>
      <c r="O3" s="218"/>
      <c r="P3" s="218"/>
      <c r="Q3" s="219"/>
      <c r="R3" s="167"/>
      <c r="S3" s="178"/>
      <c r="T3" s="179"/>
      <c r="U3" s="180"/>
      <c r="V3" s="178"/>
      <c r="W3" s="179"/>
      <c r="X3" s="180"/>
      <c r="Y3" s="184"/>
      <c r="Z3" s="185"/>
      <c r="AA3" s="186"/>
      <c r="AB3" s="190" t="str">
        <f>IF(AI43&gt;AB43,"発令時数超過","")</f>
        <v>発令時数超過</v>
      </c>
      <c r="AC3" s="191"/>
      <c r="AD3" s="174" t="s">
        <v>3</v>
      </c>
      <c r="AE3" s="175"/>
      <c r="AF3" s="176"/>
      <c r="AG3" s="194"/>
      <c r="AH3" s="195"/>
      <c r="AI3" s="195"/>
      <c r="AJ3" s="195"/>
      <c r="AK3" s="195"/>
      <c r="AL3" s="196"/>
      <c r="AM3" s="84" t="s">
        <v>172</v>
      </c>
    </row>
    <row r="4" spans="1:39" ht="17.25" customHeight="1" thickBot="1">
      <c r="A4" s="158"/>
      <c r="D4" s="85"/>
      <c r="G4" s="85"/>
      <c r="J4" s="85"/>
      <c r="L4" s="212" t="s">
        <v>212</v>
      </c>
      <c r="M4" s="212"/>
      <c r="N4" s="212"/>
      <c r="O4" s="212"/>
      <c r="P4" s="212"/>
      <c r="Q4" s="159"/>
      <c r="R4" s="168"/>
      <c r="S4" s="181"/>
      <c r="T4" s="182"/>
      <c r="U4" s="183"/>
      <c r="V4" s="181"/>
      <c r="W4" s="182"/>
      <c r="X4" s="183"/>
      <c r="Y4" s="187"/>
      <c r="Z4" s="188"/>
      <c r="AA4" s="189"/>
      <c r="AB4" s="192"/>
      <c r="AC4" s="193"/>
      <c r="AD4" s="174" t="s">
        <v>173</v>
      </c>
      <c r="AE4" s="175"/>
      <c r="AF4" s="176"/>
      <c r="AG4" s="194"/>
      <c r="AH4" s="195"/>
      <c r="AI4" s="195"/>
      <c r="AJ4" s="195"/>
      <c r="AK4" s="195"/>
      <c r="AL4" s="196"/>
    </row>
    <row r="5" spans="1:39" ht="3.75" customHeight="1" thickBot="1">
      <c r="A5" s="158"/>
      <c r="D5" s="85"/>
      <c r="G5" s="85"/>
      <c r="J5" s="85"/>
      <c r="M5" s="85"/>
      <c r="P5" s="85"/>
      <c r="S5" s="85"/>
      <c r="V5" s="85"/>
      <c r="Y5" s="85"/>
      <c r="AB5" s="85"/>
      <c r="AD5" s="177"/>
      <c r="AE5" s="177"/>
      <c r="AF5" s="177"/>
      <c r="AG5" s="177"/>
      <c r="AH5" s="177"/>
      <c r="AI5" s="177"/>
      <c r="AL5" s="158"/>
    </row>
    <row r="6" spans="1:39" s="158" customFormat="1" ht="18" customHeight="1">
      <c r="A6" s="172" t="s">
        <v>0</v>
      </c>
      <c r="B6" s="162" t="s">
        <v>1</v>
      </c>
      <c r="C6" s="164">
        <v>4</v>
      </c>
      <c r="D6" s="165"/>
      <c r="E6" s="162" t="s">
        <v>1</v>
      </c>
      <c r="F6" s="164">
        <v>5</v>
      </c>
      <c r="G6" s="165"/>
      <c r="H6" s="162" t="s">
        <v>1</v>
      </c>
      <c r="I6" s="164">
        <v>6</v>
      </c>
      <c r="J6" s="165"/>
      <c r="K6" s="162" t="s">
        <v>1</v>
      </c>
      <c r="L6" s="164">
        <v>7</v>
      </c>
      <c r="M6" s="165"/>
      <c r="N6" s="162" t="s">
        <v>1</v>
      </c>
      <c r="O6" s="164">
        <v>8</v>
      </c>
      <c r="P6" s="165"/>
      <c r="Q6" s="162" t="s">
        <v>1</v>
      </c>
      <c r="R6" s="164">
        <v>9</v>
      </c>
      <c r="S6" s="165"/>
      <c r="T6" s="162" t="s">
        <v>1</v>
      </c>
      <c r="U6" s="164">
        <v>10</v>
      </c>
      <c r="V6" s="165"/>
      <c r="W6" s="162" t="s">
        <v>1</v>
      </c>
      <c r="X6" s="164">
        <v>11</v>
      </c>
      <c r="Y6" s="165"/>
      <c r="Z6" s="162" t="s">
        <v>1</v>
      </c>
      <c r="AA6" s="164">
        <v>12</v>
      </c>
      <c r="AB6" s="165"/>
      <c r="AC6" s="162" t="s">
        <v>1</v>
      </c>
      <c r="AD6" s="164">
        <v>1</v>
      </c>
      <c r="AE6" s="165"/>
      <c r="AF6" s="162" t="s">
        <v>1</v>
      </c>
      <c r="AG6" s="164">
        <v>2</v>
      </c>
      <c r="AH6" s="165"/>
      <c r="AI6" s="162" t="s">
        <v>1</v>
      </c>
      <c r="AJ6" s="164">
        <v>3</v>
      </c>
      <c r="AK6" s="165"/>
      <c r="AL6" s="172" t="s">
        <v>2</v>
      </c>
    </row>
    <row r="7" spans="1:39" s="158" customFormat="1" ht="15" customHeight="1">
      <c r="A7" s="173"/>
      <c r="B7" s="163"/>
      <c r="C7" s="104" t="s">
        <v>174</v>
      </c>
      <c r="D7" s="105" t="s">
        <v>175</v>
      </c>
      <c r="E7" s="163"/>
      <c r="F7" s="104" t="s">
        <v>174</v>
      </c>
      <c r="G7" s="106" t="s">
        <v>175</v>
      </c>
      <c r="H7" s="163"/>
      <c r="I7" s="104" t="s">
        <v>174</v>
      </c>
      <c r="J7" s="106" t="s">
        <v>175</v>
      </c>
      <c r="K7" s="163"/>
      <c r="L7" s="104" t="s">
        <v>174</v>
      </c>
      <c r="M7" s="106" t="s">
        <v>175</v>
      </c>
      <c r="N7" s="163"/>
      <c r="O7" s="104" t="s">
        <v>174</v>
      </c>
      <c r="P7" s="106" t="s">
        <v>175</v>
      </c>
      <c r="Q7" s="163"/>
      <c r="R7" s="104" t="s">
        <v>174</v>
      </c>
      <c r="S7" s="106" t="s">
        <v>175</v>
      </c>
      <c r="T7" s="163"/>
      <c r="U7" s="104" t="s">
        <v>174</v>
      </c>
      <c r="V7" s="106" t="s">
        <v>175</v>
      </c>
      <c r="W7" s="163"/>
      <c r="X7" s="104" t="s">
        <v>174</v>
      </c>
      <c r="Y7" s="106" t="s">
        <v>175</v>
      </c>
      <c r="Z7" s="163"/>
      <c r="AA7" s="104" t="s">
        <v>174</v>
      </c>
      <c r="AB7" s="106" t="s">
        <v>175</v>
      </c>
      <c r="AC7" s="163"/>
      <c r="AD7" s="104" t="s">
        <v>174</v>
      </c>
      <c r="AE7" s="106" t="s">
        <v>175</v>
      </c>
      <c r="AF7" s="163"/>
      <c r="AG7" s="104" t="s">
        <v>174</v>
      </c>
      <c r="AH7" s="106" t="s">
        <v>175</v>
      </c>
      <c r="AI7" s="163"/>
      <c r="AJ7" s="104" t="s">
        <v>174</v>
      </c>
      <c r="AK7" s="106" t="s">
        <v>175</v>
      </c>
      <c r="AL7" s="173"/>
    </row>
    <row r="8" spans="1:39" ht="14.65" customHeight="1">
      <c r="A8" s="86">
        <v>1</v>
      </c>
      <c r="B8" s="58" t="str">
        <f>IF(MONTH(DATE(($C$3),C$6,$A8))&lt;&gt;C$6,"",CHOOSE(WEEKDAY(DATE(($C$3),C$6,$A8),1),"日","月","火","水","木","金","土")&amp;IF(ISNA(VLOOKUP(DATE(($C$3),C$6,$A8),祝日一覧!$A$2:$B$74,2,FALSE)),"","（祝）"))</f>
        <v>水</v>
      </c>
      <c r="C8" s="149"/>
      <c r="D8" s="151"/>
      <c r="E8" s="161" t="str">
        <f>IF(MONTH(DATE(($C$3),F$6,$A8))&lt;&gt;F$6,"",CHOOSE(WEEKDAY(DATE(($C$3),F$6,$A8),1),"日","月","火","水","木","金","土")&amp;IF(ISNA(VLOOKUP(DATE(($C$3),F$6,$A8),祝日一覧!$A$2:$B$74,2,FALSE)),"","（祝）"))</f>
        <v>金</v>
      </c>
      <c r="F8" s="149"/>
      <c r="G8" s="151"/>
      <c r="H8" s="161" t="str">
        <f>IF(MONTH(DATE(($C$3),I$6,$A8))&lt;&gt;I$6,"",CHOOSE(WEEKDAY(DATE(($C$3),I$6,$A8),1),"日","月","火","水","木","金","土")&amp;IF(ISNA(VLOOKUP(DATE(($C$3),I$6,$A8),祝日一覧!$A$2:$B$74,2,FALSE)),"","（祝）"))</f>
        <v>月</v>
      </c>
      <c r="I8" s="149"/>
      <c r="J8" s="151"/>
      <c r="K8" s="161" t="str">
        <f>IF(MONTH(DATE(($C$3),L$6,$A8))&lt;&gt;L$6,"",CHOOSE(WEEKDAY(DATE(($C$3),L$6,$A8),1),"日","月","火","水","木","金","土")&amp;IF(ISNA(VLOOKUP(DATE(($C$3),L$6,$A8),祝日一覧!$A$2:$B$74,2,FALSE)),"","（祝）"))</f>
        <v>水</v>
      </c>
      <c r="L8" s="149"/>
      <c r="M8" s="151"/>
      <c r="N8" s="161" t="str">
        <f>IF(MONTH(DATE(($C$3),O$6,$A8))&lt;&gt;O$6,"",CHOOSE(WEEKDAY(DATE(($C$3),O$6,$A8),1),"日","月","火","水","木","金","土")&amp;IF(ISNA(VLOOKUP(DATE(($C$3),O$6,$A8),祝日一覧!$A$2:$B$74,2,FALSE)),"","（祝）"))</f>
        <v>土</v>
      </c>
      <c r="O8" s="149"/>
      <c r="P8" s="151"/>
      <c r="Q8" s="161" t="str">
        <f>IF(MONTH(DATE(($C$3),R$6,$A8))&lt;&gt;R$6,"",CHOOSE(WEEKDAY(DATE(($C$3),R$6,$A8),1),"日","月","火","水","木","金","土")&amp;IF(ISNA(VLOOKUP(DATE(($C$3),R$6,$A8),祝日一覧!$A$2:$B$74,2,FALSE)),"","（祝）"))</f>
        <v>火</v>
      </c>
      <c r="R8" s="149"/>
      <c r="S8" s="151"/>
      <c r="T8" s="161" t="str">
        <f>IF(MONTH(DATE(($C$3),U$6,$A8))&lt;&gt;U$6,"",CHOOSE(WEEKDAY(DATE(($C$3),U$6,$A8),1),"日","月","火","水","木","金","土")&amp;IF(ISNA(VLOOKUP(DATE(($C$3),U$6,$A8),祝日一覧!$A$2:$B$74,2,FALSE)),"","（祝）"))</f>
        <v>木</v>
      </c>
      <c r="U8" s="149"/>
      <c r="V8" s="151"/>
      <c r="W8" s="161" t="str">
        <f>IF(MONTH(DATE(($C$3),X$6,$A8))&lt;&gt;X$6,"",CHOOSE(WEEKDAY(DATE(($C$3),X$6,$A8),1),"日","月","火","水","木","金","土")&amp;IF(ISNA(VLOOKUP(DATE(($C$3),X$6,$A8),祝日一覧!$A$2:$B$74,2,FALSE)),"","（祝）"))</f>
        <v>日</v>
      </c>
      <c r="X8" s="149"/>
      <c r="Y8" s="151"/>
      <c r="Z8" s="161" t="str">
        <f>IF(MONTH(DATE(($C$3),AA$6,$A8))&lt;&gt;AA$6,"",CHOOSE(WEEKDAY(DATE(($C$3),AA$6,$A8),1),"日","月","火","水","木","金","土")&amp;IF(ISNA(VLOOKUP(DATE(($C$3),AA$6,$A8),祝日一覧!$A$2:$B$74,2,FALSE)),"","（祝）"))</f>
        <v>火</v>
      </c>
      <c r="AA8" s="149"/>
      <c r="AB8" s="151"/>
      <c r="AC8" s="161" t="str">
        <f>IF(MONTH(DATE(($C$3+1),AD$6,$A8))&lt;&gt;AD$6,"",CHOOSE(WEEKDAY(DATE(($C$3+1),AD$6,$A8),1),"日","月","火","水","木","金","土")&amp;IF(ISNA(VLOOKUP(DATE(($C$3+1),AD$6,$A8),祝日一覧!$A$2:$B$74,2,FALSE)),"","（祝）"))</f>
        <v>金（祝）</v>
      </c>
      <c r="AD8" s="149"/>
      <c r="AE8" s="151"/>
      <c r="AF8" s="161" t="str">
        <f>IF(MONTH(DATE(($C$3+1),AG$6,$A8))&lt;&gt;AG$6,"",CHOOSE(WEEKDAY(DATE(($C$3+1),AG$6,$A8),1),"日","月","火","水","木","金","土")&amp;IF(ISNA(VLOOKUP(DATE(($C$3+1),AG$6,$A8),祝日一覧!$A$2:$B$74,2,FALSE)),"","（祝）"))</f>
        <v>月</v>
      </c>
      <c r="AG8" s="149"/>
      <c r="AH8" s="151"/>
      <c r="AI8" s="161" t="str">
        <f>IF(MONTH(DATE(($C$3+1),AJ$6,$A8))&lt;&gt;AJ$6,"",CHOOSE(WEEKDAY(DATE(($C$3+1),AJ$6,$A8),1),"日","月","火","水","木","金","土")&amp;IF(ISNA(VLOOKUP(DATE(($C$3+1),AJ$6,$A8),祝日一覧!$A$2:$B$74,2,FALSE)),"","（祝）"))</f>
        <v>月</v>
      </c>
      <c r="AJ8" s="149"/>
      <c r="AK8" s="151"/>
      <c r="AL8" s="87">
        <v>1</v>
      </c>
    </row>
    <row r="9" spans="1:39" ht="14.65" customHeight="1">
      <c r="A9" s="88">
        <v>2</v>
      </c>
      <c r="B9" s="58" t="str">
        <f>IF(MONTH(DATE(($C$3),C$6,$A9))&lt;&gt;C$6,"",CHOOSE(WEEKDAY(DATE(($C$3),C$6,$A9),1),"日","月","火","水","木","金","土")&amp;IF(ISNA(VLOOKUP(DATE(($C$3),C$6,$A9),祝日一覧!$A$2:$B$74,2,FALSE)),"","（祝）"))</f>
        <v>木</v>
      </c>
      <c r="C9" s="152"/>
      <c r="D9" s="150"/>
      <c r="E9" s="161" t="str">
        <f>IF(MONTH(DATE(($C$3),F$6,$A9))&lt;&gt;F$6,"",CHOOSE(WEEKDAY(DATE(($C$3),F$6,$A9),1),"日","月","火","水","木","金","土")&amp;IF(ISNA(VLOOKUP(DATE(($C$3),F$6,$A9),祝日一覧!$A$2:$B$74,2,FALSE)),"","（祝）"))</f>
        <v>土</v>
      </c>
      <c r="F9" s="152"/>
      <c r="G9" s="150"/>
      <c r="H9" s="161" t="str">
        <f>IF(MONTH(DATE(($C$3),I$6,$A9))&lt;&gt;I$6,"",CHOOSE(WEEKDAY(DATE(($C$3),I$6,$A9),1),"日","月","火","水","木","金","土")&amp;IF(ISNA(VLOOKUP(DATE(($C$3),I$6,$A9),祝日一覧!$A$2:$B$74,2,FALSE)),"","（祝）"))</f>
        <v>火</v>
      </c>
      <c r="I9" s="152"/>
      <c r="J9" s="150"/>
      <c r="K9" s="161" t="str">
        <f>IF(MONTH(DATE(($C$3),L$6,$A9))&lt;&gt;L$6,"",CHOOSE(WEEKDAY(DATE(($C$3),L$6,$A9),1),"日","月","火","水","木","金","土")&amp;IF(ISNA(VLOOKUP(DATE(($C$3),L$6,$A9),祝日一覧!$A$2:$B$74,2,FALSE)),"","（祝）"))</f>
        <v>木</v>
      </c>
      <c r="L9" s="152"/>
      <c r="M9" s="150"/>
      <c r="N9" s="161" t="str">
        <f>IF(MONTH(DATE(($C$3),O$6,$A9))&lt;&gt;O$6,"",CHOOSE(WEEKDAY(DATE(($C$3),O$6,$A9),1),"日","月","火","水","木","金","土")&amp;IF(ISNA(VLOOKUP(DATE(($C$3),O$6,$A9),祝日一覧!$A$2:$B$74,2,FALSE)),"","（祝）"))</f>
        <v>日</v>
      </c>
      <c r="O9" s="152"/>
      <c r="P9" s="150"/>
      <c r="Q9" s="161" t="str">
        <f>IF(MONTH(DATE(($C$3),R$6,$A9))&lt;&gt;R$6,"",CHOOSE(WEEKDAY(DATE(($C$3),R$6,$A9),1),"日","月","火","水","木","金","土")&amp;IF(ISNA(VLOOKUP(DATE(($C$3),R$6,$A9),祝日一覧!$A$2:$B$74,2,FALSE)),"","（祝）"))</f>
        <v>水</v>
      </c>
      <c r="R9" s="152"/>
      <c r="S9" s="150"/>
      <c r="T9" s="161" t="str">
        <f>IF(MONTH(DATE(($C$3),U$6,$A9))&lt;&gt;U$6,"",CHOOSE(WEEKDAY(DATE(($C$3),U$6,$A9),1),"日","月","火","水","木","金","土")&amp;IF(ISNA(VLOOKUP(DATE(($C$3),U$6,$A9),祝日一覧!$A$2:$B$74,2,FALSE)),"","（祝）"))</f>
        <v>金</v>
      </c>
      <c r="U9" s="152"/>
      <c r="V9" s="150"/>
      <c r="W9" s="161" t="str">
        <f>IF(MONTH(DATE(($C$3),X$6,$A9))&lt;&gt;X$6,"",CHOOSE(WEEKDAY(DATE(($C$3),X$6,$A9),1),"日","月","火","水","木","金","土")&amp;IF(ISNA(VLOOKUP(DATE(($C$3),X$6,$A9),祝日一覧!$A$2:$B$74,2,FALSE)),"","（祝）"))</f>
        <v>月</v>
      </c>
      <c r="X9" s="152"/>
      <c r="Y9" s="150"/>
      <c r="Z9" s="161" t="str">
        <f>IF(MONTH(DATE(($C$3),AA$6,$A9))&lt;&gt;AA$6,"",CHOOSE(WEEKDAY(DATE(($C$3),AA$6,$A9),1),"日","月","火","水","木","金","土")&amp;IF(ISNA(VLOOKUP(DATE(($C$3),AA$6,$A9),祝日一覧!$A$2:$B$74,2,FALSE)),"","（祝）"))</f>
        <v>水</v>
      </c>
      <c r="AA9" s="152"/>
      <c r="AB9" s="150"/>
      <c r="AC9" s="161" t="str">
        <f>IF(MONTH(DATE(($C$3+1),AD$6,$A9))&lt;&gt;AD$6,"",CHOOSE(WEEKDAY(DATE(($C$3+1),AD$6,$A9),1),"日","月","火","水","木","金","土")&amp;IF(ISNA(VLOOKUP(DATE(($C$3+1),AD$6,$A9),祝日一覧!$A$2:$B$74,2,FALSE)),"","（祝）"))</f>
        <v>土</v>
      </c>
      <c r="AD9" s="152"/>
      <c r="AE9" s="150"/>
      <c r="AF9" s="161" t="str">
        <f>IF(MONTH(DATE(($C$3+1),AG$6,$A9))&lt;&gt;AG$6,"",CHOOSE(WEEKDAY(DATE(($C$3+1),AG$6,$A9),1),"日","月","火","水","木","金","土")&amp;IF(ISNA(VLOOKUP(DATE(($C$3+1),AG$6,$A9),祝日一覧!$A$2:$B$74,2,FALSE)),"","（祝）"))</f>
        <v>火</v>
      </c>
      <c r="AG9" s="152"/>
      <c r="AH9" s="150"/>
      <c r="AI9" s="161" t="str">
        <f>IF(MONTH(DATE(($C$3+1),AJ$6,$A9))&lt;&gt;AJ$6,"",CHOOSE(WEEKDAY(DATE(($C$3+1),AJ$6,$A9),1),"日","月","火","水","木","金","土")&amp;IF(ISNA(VLOOKUP(DATE(($C$3+1),AJ$6,$A9),祝日一覧!$A$2:$B$74,2,FALSE)),"","（祝）"))</f>
        <v>火</v>
      </c>
      <c r="AJ9" s="152"/>
      <c r="AK9" s="150"/>
      <c r="AL9" s="89">
        <v>2</v>
      </c>
    </row>
    <row r="10" spans="1:39" ht="14.65" customHeight="1">
      <c r="A10" s="88">
        <v>3</v>
      </c>
      <c r="B10" s="58" t="str">
        <f>IF(MONTH(DATE(($C$3),C$6,$A10))&lt;&gt;C$6,"",CHOOSE(WEEKDAY(DATE(($C$3),C$6,$A10),1),"日","月","火","水","木","金","土")&amp;IF(ISNA(VLOOKUP(DATE(($C$3),C$6,$A10),祝日一覧!$A$2:$B$74,2,FALSE)),"","（祝）"))</f>
        <v>金</v>
      </c>
      <c r="C10" s="152"/>
      <c r="D10" s="150"/>
      <c r="E10" s="161" t="str">
        <f>IF(MONTH(DATE(($C$3),F$6,$A10))&lt;&gt;F$6,"",CHOOSE(WEEKDAY(DATE(($C$3),F$6,$A10),1),"日","月","火","水","木","金","土")&amp;IF(ISNA(VLOOKUP(DATE(($C$3),F$6,$A10),祝日一覧!$A$2:$B$74,2,FALSE)),"","（祝）"))</f>
        <v>日（祝）</v>
      </c>
      <c r="F10" s="152"/>
      <c r="G10" s="150"/>
      <c r="H10" s="161" t="str">
        <f>IF(MONTH(DATE(($C$3),I$6,$A10))&lt;&gt;I$6,"",CHOOSE(WEEKDAY(DATE(($C$3),I$6,$A10),1),"日","月","火","水","木","金","土")&amp;IF(ISNA(VLOOKUP(DATE(($C$3),I$6,$A10),祝日一覧!$A$2:$B$74,2,FALSE)),"","（祝）"))</f>
        <v>水</v>
      </c>
      <c r="I10" s="152"/>
      <c r="J10" s="150"/>
      <c r="K10" s="161" t="str">
        <f>IF(MONTH(DATE(($C$3),L$6,$A10))&lt;&gt;L$6,"",CHOOSE(WEEKDAY(DATE(($C$3),L$6,$A10),1),"日","月","火","水","木","金","土")&amp;IF(ISNA(VLOOKUP(DATE(($C$3),L$6,$A10),祝日一覧!$A$2:$B$74,2,FALSE)),"","（祝）"))</f>
        <v>金</v>
      </c>
      <c r="L10" s="152"/>
      <c r="M10" s="150"/>
      <c r="N10" s="161" t="str">
        <f>IF(MONTH(DATE(($C$3),O$6,$A10))&lt;&gt;O$6,"",CHOOSE(WEEKDAY(DATE(($C$3),O$6,$A10),1),"日","月","火","水","木","金","土")&amp;IF(ISNA(VLOOKUP(DATE(($C$3),O$6,$A10),祝日一覧!$A$2:$B$74,2,FALSE)),"","（祝）"))</f>
        <v>月</v>
      </c>
      <c r="O10" s="152"/>
      <c r="P10" s="150"/>
      <c r="Q10" s="161" t="str">
        <f>IF(MONTH(DATE(($C$3),R$6,$A10))&lt;&gt;R$6,"",CHOOSE(WEEKDAY(DATE(($C$3),R$6,$A10),1),"日","月","火","水","木","金","土")&amp;IF(ISNA(VLOOKUP(DATE(($C$3),R$6,$A10),祝日一覧!$A$2:$B$74,2,FALSE)),"","（祝）"))</f>
        <v>木</v>
      </c>
      <c r="R10" s="152"/>
      <c r="S10" s="150"/>
      <c r="T10" s="161" t="str">
        <f>IF(MONTH(DATE(($C$3),U$6,$A10))&lt;&gt;U$6,"",CHOOSE(WEEKDAY(DATE(($C$3),U$6,$A10),1),"日","月","火","水","木","金","土")&amp;IF(ISNA(VLOOKUP(DATE(($C$3),U$6,$A10),祝日一覧!$A$2:$B$74,2,FALSE)),"","（祝）"))</f>
        <v>土</v>
      </c>
      <c r="U10" s="152"/>
      <c r="V10" s="150"/>
      <c r="W10" s="161" t="str">
        <f>IF(MONTH(DATE(($C$3),X$6,$A10))&lt;&gt;X$6,"",CHOOSE(WEEKDAY(DATE(($C$3),X$6,$A10),1),"日","月","火","水","木","金","土")&amp;IF(ISNA(VLOOKUP(DATE(($C$3),X$6,$A10),祝日一覧!$A$2:$B$74,2,FALSE)),"","（祝）"))</f>
        <v>火（祝）</v>
      </c>
      <c r="X10" s="152"/>
      <c r="Y10" s="150"/>
      <c r="Z10" s="161" t="str">
        <f>IF(MONTH(DATE(($C$3),AA$6,$A10))&lt;&gt;AA$6,"",CHOOSE(WEEKDAY(DATE(($C$3),AA$6,$A10),1),"日","月","火","水","木","金","土")&amp;IF(ISNA(VLOOKUP(DATE(($C$3),AA$6,$A10),祝日一覧!$A$2:$B$74,2,FALSE)),"","（祝）"))</f>
        <v>木</v>
      </c>
      <c r="AA10" s="152"/>
      <c r="AB10" s="150"/>
      <c r="AC10" s="161" t="str">
        <f>IF(MONTH(DATE(($C$3+1),AD$6,$A10))&lt;&gt;AD$6,"",CHOOSE(WEEKDAY(DATE(($C$3+1),AD$6,$A10),1),"日","月","火","水","木","金","土")&amp;IF(ISNA(VLOOKUP(DATE(($C$3+1),AD$6,$A10),祝日一覧!$A$2:$B$74,2,FALSE)),"","（祝）"))</f>
        <v>日</v>
      </c>
      <c r="AD10" s="152"/>
      <c r="AE10" s="150"/>
      <c r="AF10" s="161" t="str">
        <f>IF(MONTH(DATE(($C$3+1),AG$6,$A10))&lt;&gt;AG$6,"",CHOOSE(WEEKDAY(DATE(($C$3+1),AG$6,$A10),1),"日","月","火","水","木","金","土")&amp;IF(ISNA(VLOOKUP(DATE(($C$3+1),AG$6,$A10),祝日一覧!$A$2:$B$74,2,FALSE)),"","（祝）"))</f>
        <v>水</v>
      </c>
      <c r="AG10" s="152"/>
      <c r="AH10" s="150"/>
      <c r="AI10" s="161" t="str">
        <f>IF(MONTH(DATE(($C$3+1),AJ$6,$A10))&lt;&gt;AJ$6,"",CHOOSE(WEEKDAY(DATE(($C$3+1),AJ$6,$A10),1),"日","月","火","水","木","金","土")&amp;IF(ISNA(VLOOKUP(DATE(($C$3+1),AJ$6,$A10),祝日一覧!$A$2:$B$74,2,FALSE)),"","（祝）"))</f>
        <v>水</v>
      </c>
      <c r="AJ10" s="152"/>
      <c r="AK10" s="150"/>
      <c r="AL10" s="89">
        <v>3</v>
      </c>
    </row>
    <row r="11" spans="1:39" ht="14.65" customHeight="1">
      <c r="A11" s="88">
        <v>4</v>
      </c>
      <c r="B11" s="58" t="str">
        <f>IF(MONTH(DATE(($C$3),C$6,$A11))&lt;&gt;C$6,"",CHOOSE(WEEKDAY(DATE(($C$3),C$6,$A11),1),"日","月","火","水","木","金","土")&amp;IF(ISNA(VLOOKUP(DATE(($C$3),C$6,$A11),祝日一覧!$A$2:$B$74,2,FALSE)),"","（祝）"))</f>
        <v>土</v>
      </c>
      <c r="C11" s="152"/>
      <c r="D11" s="150"/>
      <c r="E11" s="161" t="str">
        <f>IF(MONTH(DATE(($C$3),F$6,$A11))&lt;&gt;F$6,"",CHOOSE(WEEKDAY(DATE(($C$3),F$6,$A11),1),"日","月","火","水","木","金","土")&amp;IF(ISNA(VLOOKUP(DATE(($C$3),F$6,$A11),祝日一覧!$A$2:$B$74,2,FALSE)),"","（祝）"))</f>
        <v>月（祝）</v>
      </c>
      <c r="F11" s="152"/>
      <c r="G11" s="150"/>
      <c r="H11" s="161" t="str">
        <f>IF(MONTH(DATE(($C$3),I$6,$A11))&lt;&gt;I$6,"",CHOOSE(WEEKDAY(DATE(($C$3),I$6,$A11),1),"日","月","火","水","木","金","土")&amp;IF(ISNA(VLOOKUP(DATE(($C$3),I$6,$A11),祝日一覧!$A$2:$B$74,2,FALSE)),"","（祝）"))</f>
        <v>木</v>
      </c>
      <c r="I11" s="152"/>
      <c r="J11" s="150"/>
      <c r="K11" s="161" t="str">
        <f>IF(MONTH(DATE(($C$3),L$6,$A11))&lt;&gt;L$6,"",CHOOSE(WEEKDAY(DATE(($C$3),L$6,$A11),1),"日","月","火","水","木","金","土")&amp;IF(ISNA(VLOOKUP(DATE(($C$3),L$6,$A11),祝日一覧!$A$2:$B$74,2,FALSE)),"","（祝）"))</f>
        <v>土</v>
      </c>
      <c r="L11" s="152"/>
      <c r="M11" s="150"/>
      <c r="N11" s="161" t="str">
        <f>IF(MONTH(DATE(($C$3),O$6,$A11))&lt;&gt;O$6,"",CHOOSE(WEEKDAY(DATE(($C$3),O$6,$A11),1),"日","月","火","水","木","金","土")&amp;IF(ISNA(VLOOKUP(DATE(($C$3),O$6,$A11),祝日一覧!$A$2:$B$74,2,FALSE)),"","（祝）"))</f>
        <v>火</v>
      </c>
      <c r="O11" s="152"/>
      <c r="P11" s="150"/>
      <c r="Q11" s="161" t="str">
        <f>IF(MONTH(DATE(($C$3),R$6,$A11))&lt;&gt;R$6,"",CHOOSE(WEEKDAY(DATE(($C$3),R$6,$A11),1),"日","月","火","水","木","金","土")&amp;IF(ISNA(VLOOKUP(DATE(($C$3),R$6,$A11),祝日一覧!$A$2:$B$74,2,FALSE)),"","（祝）"))</f>
        <v>金</v>
      </c>
      <c r="R11" s="152"/>
      <c r="S11" s="150"/>
      <c r="T11" s="161" t="str">
        <f>IF(MONTH(DATE(($C$3),U$6,$A11))&lt;&gt;U$6,"",CHOOSE(WEEKDAY(DATE(($C$3),U$6,$A11),1),"日","月","火","水","木","金","土")&amp;IF(ISNA(VLOOKUP(DATE(($C$3),U$6,$A11),祝日一覧!$A$2:$B$74,2,FALSE)),"","（祝）"))</f>
        <v>日</v>
      </c>
      <c r="U11" s="152"/>
      <c r="V11" s="150"/>
      <c r="W11" s="161" t="str">
        <f>IF(MONTH(DATE(($C$3),X$6,$A11))&lt;&gt;X$6,"",CHOOSE(WEEKDAY(DATE(($C$3),X$6,$A11),1),"日","月","火","水","木","金","土")&amp;IF(ISNA(VLOOKUP(DATE(($C$3),X$6,$A11),祝日一覧!$A$2:$B$74,2,FALSE)),"","（祝）"))</f>
        <v>水</v>
      </c>
      <c r="X11" s="152"/>
      <c r="Y11" s="150"/>
      <c r="Z11" s="161" t="str">
        <f>IF(MONTH(DATE(($C$3),AA$6,$A11))&lt;&gt;AA$6,"",CHOOSE(WEEKDAY(DATE(($C$3),AA$6,$A11),1),"日","月","火","水","木","金","土")&amp;IF(ISNA(VLOOKUP(DATE(($C$3),AA$6,$A11),祝日一覧!$A$2:$B$74,2,FALSE)),"","（祝）"))</f>
        <v>金</v>
      </c>
      <c r="AA11" s="152"/>
      <c r="AB11" s="150"/>
      <c r="AC11" s="161" t="str">
        <f>IF(MONTH(DATE(($C$3+1),AD$6,$A11))&lt;&gt;AD$6,"",CHOOSE(WEEKDAY(DATE(($C$3+1),AD$6,$A11),1),"日","月","火","水","木","金","土")&amp;IF(ISNA(VLOOKUP(DATE(($C$3+1),AD$6,$A11),祝日一覧!$A$2:$B$74,2,FALSE)),"","（祝）"))</f>
        <v>月</v>
      </c>
      <c r="AD11" s="152"/>
      <c r="AE11" s="150"/>
      <c r="AF11" s="161" t="str">
        <f>IF(MONTH(DATE(($C$3+1),AG$6,$A11))&lt;&gt;AG$6,"",CHOOSE(WEEKDAY(DATE(($C$3+1),AG$6,$A11),1),"日","月","火","水","木","金","土")&amp;IF(ISNA(VLOOKUP(DATE(($C$3+1),AG$6,$A11),祝日一覧!$A$2:$B$74,2,FALSE)),"","（祝）"))</f>
        <v>木</v>
      </c>
      <c r="AG11" s="152"/>
      <c r="AH11" s="150"/>
      <c r="AI11" s="161" t="str">
        <f>IF(MONTH(DATE(($C$3+1),AJ$6,$A11))&lt;&gt;AJ$6,"",CHOOSE(WEEKDAY(DATE(($C$3+1),AJ$6,$A11),1),"日","月","火","水","木","金","土")&amp;IF(ISNA(VLOOKUP(DATE(($C$3+1),AJ$6,$A11),祝日一覧!$A$2:$B$74,2,FALSE)),"","（祝）"))</f>
        <v>木</v>
      </c>
      <c r="AJ11" s="152"/>
      <c r="AK11" s="150"/>
      <c r="AL11" s="89">
        <v>4</v>
      </c>
    </row>
    <row r="12" spans="1:39" ht="14.65" customHeight="1">
      <c r="A12" s="88">
        <v>5</v>
      </c>
      <c r="B12" s="58" t="str">
        <f>IF(MONTH(DATE(($C$3),C$6,$A12))&lt;&gt;C$6,"",CHOOSE(WEEKDAY(DATE(($C$3),C$6,$A12),1),"日","月","火","水","木","金","土")&amp;IF(ISNA(VLOOKUP(DATE(($C$3),C$6,$A12),祝日一覧!$A$2:$B$74,2,FALSE)),"","（祝）"))</f>
        <v>日</v>
      </c>
      <c r="C12" s="152"/>
      <c r="D12" s="150"/>
      <c r="E12" s="161" t="str">
        <f>IF(MONTH(DATE(($C$3),F$6,$A12))&lt;&gt;F$6,"",CHOOSE(WEEKDAY(DATE(($C$3),F$6,$A12),1),"日","月","火","水","木","金","土")&amp;IF(ISNA(VLOOKUP(DATE(($C$3),F$6,$A12),祝日一覧!$A$2:$B$74,2,FALSE)),"","（祝）"))</f>
        <v>火（祝）</v>
      </c>
      <c r="F12" s="152"/>
      <c r="G12" s="150"/>
      <c r="H12" s="161" t="str">
        <f>IF(MONTH(DATE(($C$3),I$6,$A12))&lt;&gt;I$6,"",CHOOSE(WEEKDAY(DATE(($C$3),I$6,$A12),1),"日","月","火","水","木","金","土")&amp;IF(ISNA(VLOOKUP(DATE(($C$3),I$6,$A12),祝日一覧!$A$2:$B$74,2,FALSE)),"","（祝）"))</f>
        <v>金</v>
      </c>
      <c r="I12" s="152"/>
      <c r="J12" s="150"/>
      <c r="K12" s="161" t="str">
        <f>IF(MONTH(DATE(($C$3),L$6,$A12))&lt;&gt;L$6,"",CHOOSE(WEEKDAY(DATE(($C$3),L$6,$A12),1),"日","月","火","水","木","金","土")&amp;IF(ISNA(VLOOKUP(DATE(($C$3),L$6,$A12),祝日一覧!$A$2:$B$74,2,FALSE)),"","（祝）"))</f>
        <v>日</v>
      </c>
      <c r="L12" s="152"/>
      <c r="M12" s="150"/>
      <c r="N12" s="161" t="str">
        <f>IF(MONTH(DATE(($C$3),O$6,$A12))&lt;&gt;O$6,"",CHOOSE(WEEKDAY(DATE(($C$3),O$6,$A12),1),"日","月","火","水","木","金","土")&amp;IF(ISNA(VLOOKUP(DATE(($C$3),O$6,$A12),祝日一覧!$A$2:$B$74,2,FALSE)),"","（祝）"))</f>
        <v>水</v>
      </c>
      <c r="O12" s="152"/>
      <c r="P12" s="150"/>
      <c r="Q12" s="161" t="str">
        <f>IF(MONTH(DATE(($C$3),R$6,$A12))&lt;&gt;R$6,"",CHOOSE(WEEKDAY(DATE(($C$3),R$6,$A12),1),"日","月","火","水","木","金","土")&amp;IF(ISNA(VLOOKUP(DATE(($C$3),R$6,$A12),祝日一覧!$A$2:$B$74,2,FALSE)),"","（祝）"))</f>
        <v>土</v>
      </c>
      <c r="R12" s="152"/>
      <c r="S12" s="150"/>
      <c r="T12" s="161" t="str">
        <f>IF(MONTH(DATE(($C$3),U$6,$A12))&lt;&gt;U$6,"",CHOOSE(WEEKDAY(DATE(($C$3),U$6,$A12),1),"日","月","火","水","木","金","土")&amp;IF(ISNA(VLOOKUP(DATE(($C$3),U$6,$A12),祝日一覧!$A$2:$B$74,2,FALSE)),"","（祝）"))</f>
        <v>月</v>
      </c>
      <c r="U12" s="152"/>
      <c r="V12" s="150"/>
      <c r="W12" s="161" t="str">
        <f>IF(MONTH(DATE(($C$3),X$6,$A12))&lt;&gt;X$6,"",CHOOSE(WEEKDAY(DATE(($C$3),X$6,$A12),1),"日","月","火","水","木","金","土")&amp;IF(ISNA(VLOOKUP(DATE(($C$3),X$6,$A12),祝日一覧!$A$2:$B$74,2,FALSE)),"","（祝）"))</f>
        <v>木</v>
      </c>
      <c r="X12" s="152"/>
      <c r="Y12" s="150"/>
      <c r="Z12" s="161" t="str">
        <f>IF(MONTH(DATE(($C$3),AA$6,$A12))&lt;&gt;AA$6,"",CHOOSE(WEEKDAY(DATE(($C$3),AA$6,$A12),1),"日","月","火","水","木","金","土")&amp;IF(ISNA(VLOOKUP(DATE(($C$3),AA$6,$A12),祝日一覧!$A$2:$B$74,2,FALSE)),"","（祝）"))</f>
        <v>土</v>
      </c>
      <c r="AA12" s="152"/>
      <c r="AB12" s="150"/>
      <c r="AC12" s="161" t="str">
        <f>IF(MONTH(DATE(($C$3+1),AD$6,$A12))&lt;&gt;AD$6,"",CHOOSE(WEEKDAY(DATE(($C$3+1),AD$6,$A12),1),"日","月","火","水","木","金","土")&amp;IF(ISNA(VLOOKUP(DATE(($C$3+1),AD$6,$A12),祝日一覧!$A$2:$B$74,2,FALSE)),"","（祝）"))</f>
        <v>火</v>
      </c>
      <c r="AD12" s="152"/>
      <c r="AE12" s="150"/>
      <c r="AF12" s="161" t="str">
        <f>IF(MONTH(DATE(($C$3+1),AG$6,$A12))&lt;&gt;AG$6,"",CHOOSE(WEEKDAY(DATE(($C$3+1),AG$6,$A12),1),"日","月","火","水","木","金","土")&amp;IF(ISNA(VLOOKUP(DATE(($C$3+1),AG$6,$A12),祝日一覧!$A$2:$B$74,2,FALSE)),"","（祝）"))</f>
        <v>金</v>
      </c>
      <c r="AG12" s="152"/>
      <c r="AH12" s="150"/>
      <c r="AI12" s="161" t="str">
        <f>IF(MONTH(DATE(($C$3+1),AJ$6,$A12))&lt;&gt;AJ$6,"",CHOOSE(WEEKDAY(DATE(($C$3+1),AJ$6,$A12),1),"日","月","火","水","木","金","土")&amp;IF(ISNA(VLOOKUP(DATE(($C$3+1),AJ$6,$A12),祝日一覧!$A$2:$B$74,2,FALSE)),"","（祝）"))</f>
        <v>金</v>
      </c>
      <c r="AJ12" s="152"/>
      <c r="AK12" s="150"/>
      <c r="AL12" s="89">
        <v>5</v>
      </c>
    </row>
    <row r="13" spans="1:39" ht="14.65" customHeight="1">
      <c r="A13" s="88">
        <v>6</v>
      </c>
      <c r="B13" s="58" t="str">
        <f>IF(MONTH(DATE(($C$3),C$6,$A13))&lt;&gt;C$6,"",CHOOSE(WEEKDAY(DATE(($C$3),C$6,$A13),1),"日","月","火","水","木","金","土")&amp;IF(ISNA(VLOOKUP(DATE(($C$3),C$6,$A13),祝日一覧!$A$2:$B$74,2,FALSE)),"","（祝）"))</f>
        <v>月</v>
      </c>
      <c r="C13" s="152"/>
      <c r="D13" s="150"/>
      <c r="E13" s="161" t="str">
        <f>IF(MONTH(DATE(($C$3),F$6,$A13))&lt;&gt;F$6,"",CHOOSE(WEEKDAY(DATE(($C$3),F$6,$A13),1),"日","月","火","水","木","金","土")&amp;IF(ISNA(VLOOKUP(DATE(($C$3),F$6,$A13),祝日一覧!$A$2:$B$74,2,FALSE)),"","（祝）"))</f>
        <v>水（祝）</v>
      </c>
      <c r="F13" s="152"/>
      <c r="G13" s="150"/>
      <c r="H13" s="161" t="str">
        <f>IF(MONTH(DATE(($C$3),I$6,$A13))&lt;&gt;I$6,"",CHOOSE(WEEKDAY(DATE(($C$3),I$6,$A13),1),"日","月","火","水","木","金","土")&amp;IF(ISNA(VLOOKUP(DATE(($C$3),I$6,$A13),祝日一覧!$A$2:$B$74,2,FALSE)),"","（祝）"))</f>
        <v>土</v>
      </c>
      <c r="I13" s="152"/>
      <c r="J13" s="150"/>
      <c r="K13" s="161" t="str">
        <f>IF(MONTH(DATE(($C$3),L$6,$A13))&lt;&gt;L$6,"",CHOOSE(WEEKDAY(DATE(($C$3),L$6,$A13),1),"日","月","火","水","木","金","土")&amp;IF(ISNA(VLOOKUP(DATE(($C$3),L$6,$A13),祝日一覧!$A$2:$B$74,2,FALSE)),"","（祝）"))</f>
        <v>月</v>
      </c>
      <c r="L13" s="152"/>
      <c r="M13" s="150"/>
      <c r="N13" s="161" t="str">
        <f>IF(MONTH(DATE(($C$3),O$6,$A13))&lt;&gt;O$6,"",CHOOSE(WEEKDAY(DATE(($C$3),O$6,$A13),1),"日","月","火","水","木","金","土")&amp;IF(ISNA(VLOOKUP(DATE(($C$3),O$6,$A13),祝日一覧!$A$2:$B$74,2,FALSE)),"","（祝）"))</f>
        <v>木</v>
      </c>
      <c r="O13" s="152"/>
      <c r="P13" s="150"/>
      <c r="Q13" s="161" t="str">
        <f>IF(MONTH(DATE(($C$3),R$6,$A13))&lt;&gt;R$6,"",CHOOSE(WEEKDAY(DATE(($C$3),R$6,$A13),1),"日","月","火","水","木","金","土")&amp;IF(ISNA(VLOOKUP(DATE(($C$3),R$6,$A13),祝日一覧!$A$2:$B$74,2,FALSE)),"","（祝）"))</f>
        <v>日</v>
      </c>
      <c r="R13" s="152"/>
      <c r="S13" s="150"/>
      <c r="T13" s="161" t="str">
        <f>IF(MONTH(DATE(($C$3),U$6,$A13))&lt;&gt;U$6,"",CHOOSE(WEEKDAY(DATE(($C$3),U$6,$A13),1),"日","月","火","水","木","金","土")&amp;IF(ISNA(VLOOKUP(DATE(($C$3),U$6,$A13),祝日一覧!$A$2:$B$74,2,FALSE)),"","（祝）"))</f>
        <v>火</v>
      </c>
      <c r="U13" s="152"/>
      <c r="V13" s="150"/>
      <c r="W13" s="161" t="str">
        <f>IF(MONTH(DATE(($C$3),X$6,$A13))&lt;&gt;X$6,"",CHOOSE(WEEKDAY(DATE(($C$3),X$6,$A13),1),"日","月","火","水","木","金","土")&amp;IF(ISNA(VLOOKUP(DATE(($C$3),X$6,$A13),祝日一覧!$A$2:$B$74,2,FALSE)),"","（祝）"))</f>
        <v>金</v>
      </c>
      <c r="X13" s="152"/>
      <c r="Y13" s="150"/>
      <c r="Z13" s="161" t="str">
        <f>IF(MONTH(DATE(($C$3),AA$6,$A13))&lt;&gt;AA$6,"",CHOOSE(WEEKDAY(DATE(($C$3),AA$6,$A13),1),"日","月","火","水","木","金","土")&amp;IF(ISNA(VLOOKUP(DATE(($C$3),AA$6,$A13),祝日一覧!$A$2:$B$74,2,FALSE)),"","（祝）"))</f>
        <v>日</v>
      </c>
      <c r="AA13" s="152"/>
      <c r="AB13" s="150"/>
      <c r="AC13" s="161" t="str">
        <f>IF(MONTH(DATE(($C$3+1),AD$6,$A13))&lt;&gt;AD$6,"",CHOOSE(WEEKDAY(DATE(($C$3+1),AD$6,$A13),1),"日","月","火","水","木","金","土")&amp;IF(ISNA(VLOOKUP(DATE(($C$3+1),AD$6,$A13),祝日一覧!$A$2:$B$74,2,FALSE)),"","（祝）"))</f>
        <v>水</v>
      </c>
      <c r="AD13" s="152"/>
      <c r="AE13" s="150"/>
      <c r="AF13" s="161" t="str">
        <f>IF(MONTH(DATE(($C$3+1),AG$6,$A13))&lt;&gt;AG$6,"",CHOOSE(WEEKDAY(DATE(($C$3+1),AG$6,$A13),1),"日","月","火","水","木","金","土")&amp;IF(ISNA(VLOOKUP(DATE(($C$3+1),AG$6,$A13),祝日一覧!$A$2:$B$74,2,FALSE)),"","（祝）"))</f>
        <v>土</v>
      </c>
      <c r="AG13" s="152"/>
      <c r="AH13" s="150"/>
      <c r="AI13" s="161" t="str">
        <f>IF(MONTH(DATE(($C$3+1),AJ$6,$A13))&lt;&gt;AJ$6,"",CHOOSE(WEEKDAY(DATE(($C$3+1),AJ$6,$A13),1),"日","月","火","水","木","金","土")&amp;IF(ISNA(VLOOKUP(DATE(($C$3+1),AJ$6,$A13),祝日一覧!$A$2:$B$74,2,FALSE)),"","（祝）"))</f>
        <v>土</v>
      </c>
      <c r="AJ13" s="152"/>
      <c r="AK13" s="150"/>
      <c r="AL13" s="89">
        <v>6</v>
      </c>
    </row>
    <row r="14" spans="1:39" ht="14.65" customHeight="1">
      <c r="A14" s="88">
        <v>7</v>
      </c>
      <c r="B14" s="58" t="str">
        <f>IF(MONTH(DATE(($C$3),C$6,$A14))&lt;&gt;C$6,"",CHOOSE(WEEKDAY(DATE(($C$3),C$6,$A14),1),"日","月","火","水","木","金","土")&amp;IF(ISNA(VLOOKUP(DATE(($C$3),C$6,$A14),祝日一覧!$A$2:$B$74,2,FALSE)),"","（祝）"))</f>
        <v>火</v>
      </c>
      <c r="C14" s="152"/>
      <c r="D14" s="150"/>
      <c r="E14" s="161" t="str">
        <f>IF(MONTH(DATE(($C$3),F$6,$A14))&lt;&gt;F$6,"",CHOOSE(WEEKDAY(DATE(($C$3),F$6,$A14),1),"日","月","火","水","木","金","土")&amp;IF(ISNA(VLOOKUP(DATE(($C$3),F$6,$A14),祝日一覧!$A$2:$B$74,2,FALSE)),"","（祝）"))</f>
        <v>木</v>
      </c>
      <c r="F14" s="152"/>
      <c r="G14" s="150"/>
      <c r="H14" s="161" t="str">
        <f>IF(MONTH(DATE(($C$3),I$6,$A14))&lt;&gt;I$6,"",CHOOSE(WEEKDAY(DATE(($C$3),I$6,$A14),1),"日","月","火","水","木","金","土")&amp;IF(ISNA(VLOOKUP(DATE(($C$3),I$6,$A14),祝日一覧!$A$2:$B$74,2,FALSE)),"","（祝）"))</f>
        <v>日</v>
      </c>
      <c r="I14" s="152"/>
      <c r="J14" s="150"/>
      <c r="K14" s="161" t="str">
        <f>IF(MONTH(DATE(($C$3),L$6,$A14))&lt;&gt;L$6,"",CHOOSE(WEEKDAY(DATE(($C$3),L$6,$A14),1),"日","月","火","水","木","金","土")&amp;IF(ISNA(VLOOKUP(DATE(($C$3),L$6,$A14),祝日一覧!$A$2:$B$74,2,FALSE)),"","（祝）"))</f>
        <v>火</v>
      </c>
      <c r="L14" s="152"/>
      <c r="M14" s="150"/>
      <c r="N14" s="161" t="str">
        <f>IF(MONTH(DATE(($C$3),O$6,$A14))&lt;&gt;O$6,"",CHOOSE(WEEKDAY(DATE(($C$3),O$6,$A14),1),"日","月","火","水","木","金","土")&amp;IF(ISNA(VLOOKUP(DATE(($C$3),O$6,$A14),祝日一覧!$A$2:$B$74,2,FALSE)),"","（祝）"))</f>
        <v>金</v>
      </c>
      <c r="O14" s="152"/>
      <c r="P14" s="150"/>
      <c r="Q14" s="161" t="str">
        <f>IF(MONTH(DATE(($C$3),R$6,$A14))&lt;&gt;R$6,"",CHOOSE(WEEKDAY(DATE(($C$3),R$6,$A14),1),"日","月","火","水","木","金","土")&amp;IF(ISNA(VLOOKUP(DATE(($C$3),R$6,$A14),祝日一覧!$A$2:$B$74,2,FALSE)),"","（祝）"))</f>
        <v>月</v>
      </c>
      <c r="R14" s="152"/>
      <c r="S14" s="150"/>
      <c r="T14" s="161" t="str">
        <f>IF(MONTH(DATE(($C$3),U$6,$A14))&lt;&gt;U$6,"",CHOOSE(WEEKDAY(DATE(($C$3),U$6,$A14),1),"日","月","火","水","木","金","土")&amp;IF(ISNA(VLOOKUP(DATE(($C$3),U$6,$A14),祝日一覧!$A$2:$B$74,2,FALSE)),"","（祝）"))</f>
        <v>水</v>
      </c>
      <c r="U14" s="152"/>
      <c r="V14" s="150"/>
      <c r="W14" s="161" t="str">
        <f>IF(MONTH(DATE(($C$3),X$6,$A14))&lt;&gt;X$6,"",CHOOSE(WEEKDAY(DATE(($C$3),X$6,$A14),1),"日","月","火","水","木","金","土")&amp;IF(ISNA(VLOOKUP(DATE(($C$3),X$6,$A14),祝日一覧!$A$2:$B$74,2,FALSE)),"","（祝）"))</f>
        <v>土</v>
      </c>
      <c r="X14" s="152"/>
      <c r="Y14" s="150"/>
      <c r="Z14" s="161" t="str">
        <f>IF(MONTH(DATE(($C$3),AA$6,$A14))&lt;&gt;AA$6,"",CHOOSE(WEEKDAY(DATE(($C$3),AA$6,$A14),1),"日","月","火","水","木","金","土")&amp;IF(ISNA(VLOOKUP(DATE(($C$3),AA$6,$A14),祝日一覧!$A$2:$B$74,2,FALSE)),"","（祝）"))</f>
        <v>月</v>
      </c>
      <c r="AA14" s="152"/>
      <c r="AB14" s="150"/>
      <c r="AC14" s="161" t="str">
        <f>IF(MONTH(DATE(($C$3+1),AD$6,$A14))&lt;&gt;AD$6,"",CHOOSE(WEEKDAY(DATE(($C$3+1),AD$6,$A14),1),"日","月","火","水","木","金","土")&amp;IF(ISNA(VLOOKUP(DATE(($C$3+1),AD$6,$A14),祝日一覧!$A$2:$B$74,2,FALSE)),"","（祝）"))</f>
        <v>木</v>
      </c>
      <c r="AD14" s="152"/>
      <c r="AE14" s="150"/>
      <c r="AF14" s="161" t="str">
        <f>IF(MONTH(DATE(($C$3+1),AG$6,$A14))&lt;&gt;AG$6,"",CHOOSE(WEEKDAY(DATE(($C$3+1),AG$6,$A14),1),"日","月","火","水","木","金","土")&amp;IF(ISNA(VLOOKUP(DATE(($C$3+1),AG$6,$A14),祝日一覧!$A$2:$B$74,2,FALSE)),"","（祝）"))</f>
        <v>日</v>
      </c>
      <c r="AG14" s="152"/>
      <c r="AH14" s="150"/>
      <c r="AI14" s="161" t="str">
        <f>IF(MONTH(DATE(($C$3+1),AJ$6,$A14))&lt;&gt;AJ$6,"",CHOOSE(WEEKDAY(DATE(($C$3+1),AJ$6,$A14),1),"日","月","火","水","木","金","土")&amp;IF(ISNA(VLOOKUP(DATE(($C$3+1),AJ$6,$A14),祝日一覧!$A$2:$B$74,2,FALSE)),"","（祝）"))</f>
        <v>日</v>
      </c>
      <c r="AJ14" s="152"/>
      <c r="AK14" s="150"/>
      <c r="AL14" s="89">
        <v>7</v>
      </c>
    </row>
    <row r="15" spans="1:39" ht="14.65" customHeight="1">
      <c r="A15" s="88">
        <v>8</v>
      </c>
      <c r="B15" s="58" t="str">
        <f>IF(MONTH(DATE(($C$3),C$6,$A15))&lt;&gt;C$6,"",CHOOSE(WEEKDAY(DATE(($C$3),C$6,$A15),1),"日","月","火","水","木","金","土")&amp;IF(ISNA(VLOOKUP(DATE(($C$3),C$6,$A15),祝日一覧!$A$2:$B$74,2,FALSE)),"","（祝）"))</f>
        <v>水</v>
      </c>
      <c r="C15" s="152"/>
      <c r="D15" s="150"/>
      <c r="E15" s="161" t="str">
        <f>IF(MONTH(DATE(($C$3),F$6,$A15))&lt;&gt;F$6,"",CHOOSE(WEEKDAY(DATE(($C$3),F$6,$A15),1),"日","月","火","水","木","金","土")&amp;IF(ISNA(VLOOKUP(DATE(($C$3),F$6,$A15),祝日一覧!$A$2:$B$74,2,FALSE)),"","（祝）"))</f>
        <v>金</v>
      </c>
      <c r="F15" s="152"/>
      <c r="G15" s="150"/>
      <c r="H15" s="161" t="str">
        <f>IF(MONTH(DATE(($C$3),I$6,$A15))&lt;&gt;I$6,"",CHOOSE(WEEKDAY(DATE(($C$3),I$6,$A15),1),"日","月","火","水","木","金","土")&amp;IF(ISNA(VLOOKUP(DATE(($C$3),I$6,$A15),祝日一覧!$A$2:$B$74,2,FALSE)),"","（祝）"))</f>
        <v>月</v>
      </c>
      <c r="I15" s="152"/>
      <c r="J15" s="150"/>
      <c r="K15" s="161" t="str">
        <f>IF(MONTH(DATE(($C$3),L$6,$A15))&lt;&gt;L$6,"",CHOOSE(WEEKDAY(DATE(($C$3),L$6,$A15),1),"日","月","火","水","木","金","土")&amp;IF(ISNA(VLOOKUP(DATE(($C$3),L$6,$A15),祝日一覧!$A$2:$B$74,2,FALSE)),"","（祝）"))</f>
        <v>水</v>
      </c>
      <c r="L15" s="152"/>
      <c r="M15" s="150"/>
      <c r="N15" s="161" t="str">
        <f>IF(MONTH(DATE(($C$3),O$6,$A15))&lt;&gt;O$6,"",CHOOSE(WEEKDAY(DATE(($C$3),O$6,$A15),1),"日","月","火","水","木","金","土")&amp;IF(ISNA(VLOOKUP(DATE(($C$3),O$6,$A15),祝日一覧!$A$2:$B$74,2,FALSE)),"","（祝）"))</f>
        <v>土</v>
      </c>
      <c r="O15" s="152"/>
      <c r="P15" s="150"/>
      <c r="Q15" s="161" t="str">
        <f>IF(MONTH(DATE(($C$3),R$6,$A15))&lt;&gt;R$6,"",CHOOSE(WEEKDAY(DATE(($C$3),R$6,$A15),1),"日","月","火","水","木","金","土")&amp;IF(ISNA(VLOOKUP(DATE(($C$3),R$6,$A15),祝日一覧!$A$2:$B$74,2,FALSE)),"","（祝）"))</f>
        <v>火</v>
      </c>
      <c r="R15" s="152"/>
      <c r="S15" s="150"/>
      <c r="T15" s="161" t="str">
        <f>IF(MONTH(DATE(($C$3),U$6,$A15))&lt;&gt;U$6,"",CHOOSE(WEEKDAY(DATE(($C$3),U$6,$A15),1),"日","月","火","水","木","金","土")&amp;IF(ISNA(VLOOKUP(DATE(($C$3),U$6,$A15),祝日一覧!$A$2:$B$74,2,FALSE)),"","（祝）"))</f>
        <v>木</v>
      </c>
      <c r="U15" s="152"/>
      <c r="V15" s="150"/>
      <c r="W15" s="161" t="str">
        <f>IF(MONTH(DATE(($C$3),X$6,$A15))&lt;&gt;X$6,"",CHOOSE(WEEKDAY(DATE(($C$3),X$6,$A15),1),"日","月","火","水","木","金","土")&amp;IF(ISNA(VLOOKUP(DATE(($C$3),X$6,$A15),祝日一覧!$A$2:$B$74,2,FALSE)),"","（祝）"))</f>
        <v>日</v>
      </c>
      <c r="X15" s="152"/>
      <c r="Y15" s="150"/>
      <c r="Z15" s="161" t="str">
        <f>IF(MONTH(DATE(($C$3),AA$6,$A15))&lt;&gt;AA$6,"",CHOOSE(WEEKDAY(DATE(($C$3),AA$6,$A15),1),"日","月","火","水","木","金","土")&amp;IF(ISNA(VLOOKUP(DATE(($C$3),AA$6,$A15),祝日一覧!$A$2:$B$74,2,FALSE)),"","（祝）"))</f>
        <v>火</v>
      </c>
      <c r="AA15" s="152"/>
      <c r="AB15" s="150"/>
      <c r="AC15" s="161" t="str">
        <f>IF(MONTH(DATE(($C$3+1),AD$6,$A15))&lt;&gt;AD$6,"",CHOOSE(WEEKDAY(DATE(($C$3+1),AD$6,$A15),1),"日","月","火","水","木","金","土")&amp;IF(ISNA(VLOOKUP(DATE(($C$3+1),AD$6,$A15),祝日一覧!$A$2:$B$74,2,FALSE)),"","（祝）"))</f>
        <v>金</v>
      </c>
      <c r="AD15" s="152"/>
      <c r="AE15" s="150"/>
      <c r="AF15" s="161" t="str">
        <f>IF(MONTH(DATE(($C$3+1),AG$6,$A15))&lt;&gt;AG$6,"",CHOOSE(WEEKDAY(DATE(($C$3+1),AG$6,$A15),1),"日","月","火","水","木","金","土")&amp;IF(ISNA(VLOOKUP(DATE(($C$3+1),AG$6,$A15),祝日一覧!$A$2:$B$74,2,FALSE)),"","（祝）"))</f>
        <v>月</v>
      </c>
      <c r="AG15" s="152"/>
      <c r="AH15" s="150"/>
      <c r="AI15" s="161" t="str">
        <f>IF(MONTH(DATE(($C$3+1),AJ$6,$A15))&lt;&gt;AJ$6,"",CHOOSE(WEEKDAY(DATE(($C$3+1),AJ$6,$A15),1),"日","月","火","水","木","金","土")&amp;IF(ISNA(VLOOKUP(DATE(($C$3+1),AJ$6,$A15),祝日一覧!$A$2:$B$74,2,FALSE)),"","（祝）"))</f>
        <v>月</v>
      </c>
      <c r="AJ15" s="152"/>
      <c r="AK15" s="150"/>
      <c r="AL15" s="89">
        <v>8</v>
      </c>
    </row>
    <row r="16" spans="1:39" ht="14.65" customHeight="1">
      <c r="A16" s="88">
        <v>9</v>
      </c>
      <c r="B16" s="58" t="str">
        <f>IF(MONTH(DATE(($C$3),C$6,$A16))&lt;&gt;C$6,"",CHOOSE(WEEKDAY(DATE(($C$3),C$6,$A16),1),"日","月","火","水","木","金","土")&amp;IF(ISNA(VLOOKUP(DATE(($C$3),C$6,$A16),祝日一覧!$A$2:$B$74,2,FALSE)),"","（祝）"))</f>
        <v>木</v>
      </c>
      <c r="C16" s="152"/>
      <c r="D16" s="150"/>
      <c r="E16" s="161" t="str">
        <f>IF(MONTH(DATE(($C$3),F$6,$A16))&lt;&gt;F$6,"",CHOOSE(WEEKDAY(DATE(($C$3),F$6,$A16),1),"日","月","火","水","木","金","土")&amp;IF(ISNA(VLOOKUP(DATE(($C$3),F$6,$A16),祝日一覧!$A$2:$B$74,2,FALSE)),"","（祝）"))</f>
        <v>土</v>
      </c>
      <c r="F16" s="152"/>
      <c r="G16" s="150"/>
      <c r="H16" s="161" t="str">
        <f>IF(MONTH(DATE(($C$3),I$6,$A16))&lt;&gt;I$6,"",CHOOSE(WEEKDAY(DATE(($C$3),I$6,$A16),1),"日","月","火","水","木","金","土")&amp;IF(ISNA(VLOOKUP(DATE(($C$3),I$6,$A16),祝日一覧!$A$2:$B$74,2,FALSE)),"","（祝）"))</f>
        <v>火</v>
      </c>
      <c r="I16" s="152"/>
      <c r="J16" s="150"/>
      <c r="K16" s="161" t="str">
        <f>IF(MONTH(DATE(($C$3),L$6,$A16))&lt;&gt;L$6,"",CHOOSE(WEEKDAY(DATE(($C$3),L$6,$A16),1),"日","月","火","水","木","金","土")&amp;IF(ISNA(VLOOKUP(DATE(($C$3),L$6,$A16),祝日一覧!$A$2:$B$74,2,FALSE)),"","（祝）"))</f>
        <v>木</v>
      </c>
      <c r="L16" s="152"/>
      <c r="M16" s="150"/>
      <c r="N16" s="161" t="str">
        <f>IF(MONTH(DATE(($C$3),O$6,$A16))&lt;&gt;O$6,"",CHOOSE(WEEKDAY(DATE(($C$3),O$6,$A16),1),"日","月","火","水","木","金","土")&amp;IF(ISNA(VLOOKUP(DATE(($C$3),O$6,$A16),祝日一覧!$A$2:$B$74,2,FALSE)),"","（祝）"))</f>
        <v>日</v>
      </c>
      <c r="O16" s="152"/>
      <c r="P16" s="150"/>
      <c r="Q16" s="161" t="str">
        <f>IF(MONTH(DATE(($C$3),R$6,$A16))&lt;&gt;R$6,"",CHOOSE(WEEKDAY(DATE(($C$3),R$6,$A16),1),"日","月","火","水","木","金","土")&amp;IF(ISNA(VLOOKUP(DATE(($C$3),R$6,$A16),祝日一覧!$A$2:$B$74,2,FALSE)),"","（祝）"))</f>
        <v>水</v>
      </c>
      <c r="R16" s="152"/>
      <c r="S16" s="150"/>
      <c r="T16" s="161" t="str">
        <f>IF(MONTH(DATE(($C$3),U$6,$A16))&lt;&gt;U$6,"",CHOOSE(WEEKDAY(DATE(($C$3),U$6,$A16),1),"日","月","火","水","木","金","土")&amp;IF(ISNA(VLOOKUP(DATE(($C$3),U$6,$A16),祝日一覧!$A$2:$B$74,2,FALSE)),"","（祝）"))</f>
        <v>金</v>
      </c>
      <c r="U16" s="152"/>
      <c r="V16" s="150"/>
      <c r="W16" s="161" t="str">
        <f>IF(MONTH(DATE(($C$3),X$6,$A16))&lt;&gt;X$6,"",CHOOSE(WEEKDAY(DATE(($C$3),X$6,$A16),1),"日","月","火","水","木","金","土")&amp;IF(ISNA(VLOOKUP(DATE(($C$3),X$6,$A16),祝日一覧!$A$2:$B$74,2,FALSE)),"","（祝）"))</f>
        <v>月</v>
      </c>
      <c r="X16" s="152"/>
      <c r="Y16" s="150"/>
      <c r="Z16" s="161" t="str">
        <f>IF(MONTH(DATE(($C$3),AA$6,$A16))&lt;&gt;AA$6,"",CHOOSE(WEEKDAY(DATE(($C$3),AA$6,$A16),1),"日","月","火","水","木","金","土")&amp;IF(ISNA(VLOOKUP(DATE(($C$3),AA$6,$A16),祝日一覧!$A$2:$B$74,2,FALSE)),"","（祝）"))</f>
        <v>水</v>
      </c>
      <c r="AA16" s="152"/>
      <c r="AB16" s="150"/>
      <c r="AC16" s="161" t="str">
        <f>IF(MONTH(DATE(($C$3+1),AD$6,$A16))&lt;&gt;AD$6,"",CHOOSE(WEEKDAY(DATE(($C$3+1),AD$6,$A16),1),"日","月","火","水","木","金","土")&amp;IF(ISNA(VLOOKUP(DATE(($C$3+1),AD$6,$A16),祝日一覧!$A$2:$B$74,2,FALSE)),"","（祝）"))</f>
        <v>土</v>
      </c>
      <c r="AD16" s="152"/>
      <c r="AE16" s="150"/>
      <c r="AF16" s="161" t="str">
        <f>IF(MONTH(DATE(($C$3+1),AG$6,$A16))&lt;&gt;AG$6,"",CHOOSE(WEEKDAY(DATE(($C$3+1),AG$6,$A16),1),"日","月","火","水","木","金","土")&amp;IF(ISNA(VLOOKUP(DATE(($C$3+1),AG$6,$A16),祝日一覧!$A$2:$B$74,2,FALSE)),"","（祝）"))</f>
        <v>火</v>
      </c>
      <c r="AG16" s="152"/>
      <c r="AH16" s="150"/>
      <c r="AI16" s="161" t="str">
        <f>IF(MONTH(DATE(($C$3+1),AJ$6,$A16))&lt;&gt;AJ$6,"",CHOOSE(WEEKDAY(DATE(($C$3+1),AJ$6,$A16),1),"日","月","火","水","木","金","土")&amp;IF(ISNA(VLOOKUP(DATE(($C$3+1),AJ$6,$A16),祝日一覧!$A$2:$B$74,2,FALSE)),"","（祝）"))</f>
        <v>火</v>
      </c>
      <c r="AJ16" s="152"/>
      <c r="AK16" s="150"/>
      <c r="AL16" s="89">
        <v>9</v>
      </c>
    </row>
    <row r="17" spans="1:38" ht="14.65" customHeight="1">
      <c r="A17" s="88">
        <v>10</v>
      </c>
      <c r="B17" s="58" t="str">
        <f>IF(MONTH(DATE(($C$3),C$6,$A17))&lt;&gt;C$6,"",CHOOSE(WEEKDAY(DATE(($C$3),C$6,$A17),1),"日","月","火","水","木","金","土")&amp;IF(ISNA(VLOOKUP(DATE(($C$3),C$6,$A17),祝日一覧!$A$2:$B$74,2,FALSE)),"","（祝）"))</f>
        <v>金</v>
      </c>
      <c r="C17" s="152"/>
      <c r="D17" s="150"/>
      <c r="E17" s="161" t="str">
        <f>IF(MONTH(DATE(($C$3),F$6,$A17))&lt;&gt;F$6,"",CHOOSE(WEEKDAY(DATE(($C$3),F$6,$A17),1),"日","月","火","水","木","金","土")&amp;IF(ISNA(VLOOKUP(DATE(($C$3),F$6,$A17),祝日一覧!$A$2:$B$74,2,FALSE)),"","（祝）"))</f>
        <v>日</v>
      </c>
      <c r="F17" s="152"/>
      <c r="G17" s="150"/>
      <c r="H17" s="161" t="str">
        <f>IF(MONTH(DATE(($C$3),I$6,$A17))&lt;&gt;I$6,"",CHOOSE(WEEKDAY(DATE(($C$3),I$6,$A17),1),"日","月","火","水","木","金","土")&amp;IF(ISNA(VLOOKUP(DATE(($C$3),I$6,$A17),祝日一覧!$A$2:$B$74,2,FALSE)),"","（祝）"))</f>
        <v>水</v>
      </c>
      <c r="I17" s="152"/>
      <c r="J17" s="150"/>
      <c r="K17" s="161" t="str">
        <f>IF(MONTH(DATE(($C$3),L$6,$A17))&lt;&gt;L$6,"",CHOOSE(WEEKDAY(DATE(($C$3),L$6,$A17),1),"日","月","火","水","木","金","土")&amp;IF(ISNA(VLOOKUP(DATE(($C$3),L$6,$A17),祝日一覧!$A$2:$B$74,2,FALSE)),"","（祝）"))</f>
        <v>金</v>
      </c>
      <c r="L17" s="152"/>
      <c r="M17" s="150"/>
      <c r="N17" s="161" t="str">
        <f>IF(MONTH(DATE(($C$3),O$6,$A17))&lt;&gt;O$6,"",CHOOSE(WEEKDAY(DATE(($C$3),O$6,$A17),1),"日","月","火","水","木","金","土")&amp;IF(ISNA(VLOOKUP(DATE(($C$3),O$6,$A17),祝日一覧!$A$2:$B$74,2,FALSE)),"","（祝）"))</f>
        <v>月</v>
      </c>
      <c r="O17" s="152"/>
      <c r="P17" s="150"/>
      <c r="Q17" s="161" t="str">
        <f>IF(MONTH(DATE(($C$3),R$6,$A17))&lt;&gt;R$6,"",CHOOSE(WEEKDAY(DATE(($C$3),R$6,$A17),1),"日","月","火","水","木","金","土")&amp;IF(ISNA(VLOOKUP(DATE(($C$3),R$6,$A17),祝日一覧!$A$2:$B$74,2,FALSE)),"","（祝）"))</f>
        <v>木</v>
      </c>
      <c r="R17" s="152"/>
      <c r="S17" s="150"/>
      <c r="T17" s="161" t="str">
        <f>IF(MONTH(DATE(($C$3),U$6,$A17))&lt;&gt;U$6,"",CHOOSE(WEEKDAY(DATE(($C$3),U$6,$A17),1),"日","月","火","水","木","金","土")&amp;IF(ISNA(VLOOKUP(DATE(($C$3),U$6,$A17),祝日一覧!$A$2:$B$74,2,FALSE)),"","（祝）"))</f>
        <v>土</v>
      </c>
      <c r="U17" s="152"/>
      <c r="V17" s="150"/>
      <c r="W17" s="161" t="str">
        <f>IF(MONTH(DATE(($C$3),X$6,$A17))&lt;&gt;X$6,"",CHOOSE(WEEKDAY(DATE(($C$3),X$6,$A17),1),"日","月","火","水","木","金","土")&amp;IF(ISNA(VLOOKUP(DATE(($C$3),X$6,$A17),祝日一覧!$A$2:$B$74,2,FALSE)),"","（祝）"))</f>
        <v>火</v>
      </c>
      <c r="X17" s="152"/>
      <c r="Y17" s="150"/>
      <c r="Z17" s="161" t="str">
        <f>IF(MONTH(DATE(($C$3),AA$6,$A17))&lt;&gt;AA$6,"",CHOOSE(WEEKDAY(DATE(($C$3),AA$6,$A17),1),"日","月","火","水","木","金","土")&amp;IF(ISNA(VLOOKUP(DATE(($C$3),AA$6,$A17),祝日一覧!$A$2:$B$74,2,FALSE)),"","（祝）"))</f>
        <v>木</v>
      </c>
      <c r="AA17" s="152"/>
      <c r="AB17" s="150"/>
      <c r="AC17" s="161" t="str">
        <f>IF(MONTH(DATE(($C$3+1),AD$6,$A17))&lt;&gt;AD$6,"",CHOOSE(WEEKDAY(DATE(($C$3+1),AD$6,$A17),1),"日","月","火","水","木","金","土")&amp;IF(ISNA(VLOOKUP(DATE(($C$3+1),AD$6,$A17),祝日一覧!$A$2:$B$74,2,FALSE)),"","（祝）"))</f>
        <v>日</v>
      </c>
      <c r="AD17" s="152"/>
      <c r="AE17" s="150"/>
      <c r="AF17" s="161" t="str">
        <f>IF(MONTH(DATE(($C$3+1),AG$6,$A17))&lt;&gt;AG$6,"",CHOOSE(WEEKDAY(DATE(($C$3+1),AG$6,$A17),1),"日","月","火","水","木","金","土")&amp;IF(ISNA(VLOOKUP(DATE(($C$3+1),AG$6,$A17),祝日一覧!$A$2:$B$74,2,FALSE)),"","（祝）"))</f>
        <v>水</v>
      </c>
      <c r="AG17" s="152"/>
      <c r="AH17" s="150"/>
      <c r="AI17" s="161" t="str">
        <f>IF(MONTH(DATE(($C$3+1),AJ$6,$A17))&lt;&gt;AJ$6,"",CHOOSE(WEEKDAY(DATE(($C$3+1),AJ$6,$A17),1),"日","月","火","水","木","金","土")&amp;IF(ISNA(VLOOKUP(DATE(($C$3+1),AJ$6,$A17),祝日一覧!$A$2:$B$74,2,FALSE)),"","（祝）"))</f>
        <v>水</v>
      </c>
      <c r="AJ17" s="152"/>
      <c r="AK17" s="150"/>
      <c r="AL17" s="89">
        <v>10</v>
      </c>
    </row>
    <row r="18" spans="1:38" ht="14.65" customHeight="1">
      <c r="A18" s="88">
        <v>11</v>
      </c>
      <c r="B18" s="58" t="str">
        <f>IF(MONTH(DATE(($C$3),C$6,$A18))&lt;&gt;C$6,"",CHOOSE(WEEKDAY(DATE(($C$3),C$6,$A18),1),"日","月","火","水","木","金","土")&amp;IF(ISNA(VLOOKUP(DATE(($C$3),C$6,$A18),祝日一覧!$A$2:$B$74,2,FALSE)),"","（祝）"))</f>
        <v>土</v>
      </c>
      <c r="C18" s="152"/>
      <c r="D18" s="150"/>
      <c r="E18" s="161" t="str">
        <f>IF(MONTH(DATE(($C$3),F$6,$A18))&lt;&gt;F$6,"",CHOOSE(WEEKDAY(DATE(($C$3),F$6,$A18),1),"日","月","火","水","木","金","土")&amp;IF(ISNA(VLOOKUP(DATE(($C$3),F$6,$A18),祝日一覧!$A$2:$B$74,2,FALSE)),"","（祝）"))</f>
        <v>月</v>
      </c>
      <c r="F18" s="152"/>
      <c r="G18" s="150"/>
      <c r="H18" s="161" t="str">
        <f>IF(MONTH(DATE(($C$3),I$6,$A18))&lt;&gt;I$6,"",CHOOSE(WEEKDAY(DATE(($C$3),I$6,$A18),1),"日","月","火","水","木","金","土")&amp;IF(ISNA(VLOOKUP(DATE(($C$3),I$6,$A18),祝日一覧!$A$2:$B$74,2,FALSE)),"","（祝）"))</f>
        <v>木</v>
      </c>
      <c r="I18" s="152"/>
      <c r="J18" s="150"/>
      <c r="K18" s="161" t="str">
        <f>IF(MONTH(DATE(($C$3),L$6,$A18))&lt;&gt;L$6,"",CHOOSE(WEEKDAY(DATE(($C$3),L$6,$A18),1),"日","月","火","水","木","金","土")&amp;IF(ISNA(VLOOKUP(DATE(($C$3),L$6,$A18),祝日一覧!$A$2:$B$74,2,FALSE)),"","（祝）"))</f>
        <v>土</v>
      </c>
      <c r="L18" s="152"/>
      <c r="M18" s="150"/>
      <c r="N18" s="161" t="str">
        <f>IF(MONTH(DATE(($C$3),O$6,$A18))&lt;&gt;O$6,"",CHOOSE(WEEKDAY(DATE(($C$3),O$6,$A18),1),"日","月","火","水","木","金","土")&amp;IF(ISNA(VLOOKUP(DATE(($C$3),O$6,$A18),祝日一覧!$A$2:$B$74,2,FALSE)),"","（祝）"))</f>
        <v>火（祝）</v>
      </c>
      <c r="O18" s="152"/>
      <c r="P18" s="150"/>
      <c r="Q18" s="161" t="str">
        <f>IF(MONTH(DATE(($C$3),R$6,$A18))&lt;&gt;R$6,"",CHOOSE(WEEKDAY(DATE(($C$3),R$6,$A18),1),"日","月","火","水","木","金","土")&amp;IF(ISNA(VLOOKUP(DATE(($C$3),R$6,$A18),祝日一覧!$A$2:$B$74,2,FALSE)),"","（祝）"))</f>
        <v>金</v>
      </c>
      <c r="R18" s="152"/>
      <c r="S18" s="150"/>
      <c r="T18" s="161" t="str">
        <f>IF(MONTH(DATE(($C$3),U$6,$A18))&lt;&gt;U$6,"",CHOOSE(WEEKDAY(DATE(($C$3),U$6,$A18),1),"日","月","火","水","木","金","土")&amp;IF(ISNA(VLOOKUP(DATE(($C$3),U$6,$A18),祝日一覧!$A$2:$B$74,2,FALSE)),"","（祝）"))</f>
        <v>日</v>
      </c>
      <c r="U18" s="152"/>
      <c r="V18" s="150"/>
      <c r="W18" s="161" t="str">
        <f>IF(MONTH(DATE(($C$3),X$6,$A18))&lt;&gt;X$6,"",CHOOSE(WEEKDAY(DATE(($C$3),X$6,$A18),1),"日","月","火","水","木","金","土")&amp;IF(ISNA(VLOOKUP(DATE(($C$3),X$6,$A18),祝日一覧!$A$2:$B$74,2,FALSE)),"","（祝）"))</f>
        <v>水</v>
      </c>
      <c r="X18" s="152"/>
      <c r="Y18" s="150"/>
      <c r="Z18" s="161" t="str">
        <f>IF(MONTH(DATE(($C$3),AA$6,$A18))&lt;&gt;AA$6,"",CHOOSE(WEEKDAY(DATE(($C$3),AA$6,$A18),1),"日","月","火","水","木","金","土")&amp;IF(ISNA(VLOOKUP(DATE(($C$3),AA$6,$A18),祝日一覧!$A$2:$B$74,2,FALSE)),"","（祝）"))</f>
        <v>金</v>
      </c>
      <c r="AA18" s="152"/>
      <c r="AB18" s="150"/>
      <c r="AC18" s="161" t="str">
        <f>IF(MONTH(DATE(($C$3+1),AD$6,$A18))&lt;&gt;AD$6,"",CHOOSE(WEEKDAY(DATE(($C$3+1),AD$6,$A18),1),"日","月","火","水","木","金","土")&amp;IF(ISNA(VLOOKUP(DATE(($C$3+1),AD$6,$A18),祝日一覧!$A$2:$B$74,2,FALSE)),"","（祝）"))</f>
        <v>月（祝）</v>
      </c>
      <c r="AD18" s="152"/>
      <c r="AE18" s="150"/>
      <c r="AF18" s="161" t="str">
        <f>IF(MONTH(DATE(($C$3+1),AG$6,$A18))&lt;&gt;AG$6,"",CHOOSE(WEEKDAY(DATE(($C$3+1),AG$6,$A18),1),"日","月","火","水","木","金","土")&amp;IF(ISNA(VLOOKUP(DATE(($C$3+1),AG$6,$A18),祝日一覧!$A$2:$B$74,2,FALSE)),"","（祝）"))</f>
        <v>木（祝）</v>
      </c>
      <c r="AG18" s="152"/>
      <c r="AH18" s="150"/>
      <c r="AI18" s="161" t="str">
        <f>IF(MONTH(DATE(($C$3+1),AJ$6,$A18))&lt;&gt;AJ$6,"",CHOOSE(WEEKDAY(DATE(($C$3+1),AJ$6,$A18),1),"日","月","火","水","木","金","土")&amp;IF(ISNA(VLOOKUP(DATE(($C$3+1),AJ$6,$A18),祝日一覧!$A$2:$B$74,2,FALSE)),"","（祝）"))</f>
        <v>木</v>
      </c>
      <c r="AJ18" s="152"/>
      <c r="AK18" s="150"/>
      <c r="AL18" s="89">
        <v>11</v>
      </c>
    </row>
    <row r="19" spans="1:38" ht="14.65" customHeight="1">
      <c r="A19" s="88">
        <v>12</v>
      </c>
      <c r="B19" s="58" t="str">
        <f>IF(MONTH(DATE(($C$3),C$6,$A19))&lt;&gt;C$6,"",CHOOSE(WEEKDAY(DATE(($C$3),C$6,$A19),1),"日","月","火","水","木","金","土")&amp;IF(ISNA(VLOOKUP(DATE(($C$3),C$6,$A19),祝日一覧!$A$2:$B$74,2,FALSE)),"","（祝）"))</f>
        <v>日</v>
      </c>
      <c r="C19" s="152">
        <v>4</v>
      </c>
      <c r="D19" s="150" t="s">
        <v>211</v>
      </c>
      <c r="E19" s="161" t="str">
        <f>IF(MONTH(DATE(($C$3),F$6,$A19))&lt;&gt;F$6,"",CHOOSE(WEEKDAY(DATE(($C$3),F$6,$A19),1),"日","月","火","水","木","金","土")&amp;IF(ISNA(VLOOKUP(DATE(($C$3),F$6,$A19),祝日一覧!$A$2:$B$74,2,FALSE)),"","（祝）"))</f>
        <v>火</v>
      </c>
      <c r="F19" s="152"/>
      <c r="G19" s="150"/>
      <c r="H19" s="161" t="str">
        <f>IF(MONTH(DATE(($C$3),I$6,$A19))&lt;&gt;I$6,"",CHOOSE(WEEKDAY(DATE(($C$3),I$6,$A19),1),"日","月","火","水","木","金","土")&amp;IF(ISNA(VLOOKUP(DATE(($C$3),I$6,$A19),祝日一覧!$A$2:$B$74,2,FALSE)),"","（祝）"))</f>
        <v>金</v>
      </c>
      <c r="I19" s="152"/>
      <c r="J19" s="150"/>
      <c r="K19" s="161" t="str">
        <f>IF(MONTH(DATE(($C$3),L$6,$A19))&lt;&gt;L$6,"",CHOOSE(WEEKDAY(DATE(($C$3),L$6,$A19),1),"日","月","火","水","木","金","土")&amp;IF(ISNA(VLOOKUP(DATE(($C$3),L$6,$A19),祝日一覧!$A$2:$B$74,2,FALSE)),"","（祝）"))</f>
        <v>日</v>
      </c>
      <c r="L19" s="152"/>
      <c r="M19" s="150"/>
      <c r="N19" s="161" t="str">
        <f>IF(MONTH(DATE(($C$3),O$6,$A19))&lt;&gt;O$6,"",CHOOSE(WEEKDAY(DATE(($C$3),O$6,$A19),1),"日","月","火","水","木","金","土")&amp;IF(ISNA(VLOOKUP(DATE(($C$3),O$6,$A19),祝日一覧!$A$2:$B$74,2,FALSE)),"","（祝）"))</f>
        <v>水</v>
      </c>
      <c r="O19" s="152"/>
      <c r="P19" s="150"/>
      <c r="Q19" s="161" t="str">
        <f>IF(MONTH(DATE(($C$3),R$6,$A19))&lt;&gt;R$6,"",CHOOSE(WEEKDAY(DATE(($C$3),R$6,$A19),1),"日","月","火","水","木","金","土")&amp;IF(ISNA(VLOOKUP(DATE(($C$3),R$6,$A19),祝日一覧!$A$2:$B$74,2,FALSE)),"","（祝）"))</f>
        <v>土</v>
      </c>
      <c r="R19" s="152"/>
      <c r="S19" s="150"/>
      <c r="T19" s="161" t="str">
        <f>IF(MONTH(DATE(($C$3),U$6,$A19))&lt;&gt;U$6,"",CHOOSE(WEEKDAY(DATE(($C$3),U$6,$A19),1),"日","月","火","水","木","金","土")&amp;IF(ISNA(VLOOKUP(DATE(($C$3),U$6,$A19),祝日一覧!$A$2:$B$74,2,FALSE)),"","（祝）"))</f>
        <v>月（祝）</v>
      </c>
      <c r="U19" s="152"/>
      <c r="V19" s="150"/>
      <c r="W19" s="161" t="str">
        <f>IF(MONTH(DATE(($C$3),X$6,$A19))&lt;&gt;X$6,"",CHOOSE(WEEKDAY(DATE(($C$3),X$6,$A19),1),"日","月","火","水","木","金","土")&amp;IF(ISNA(VLOOKUP(DATE(($C$3),X$6,$A19),祝日一覧!$A$2:$B$74,2,FALSE)),"","（祝）"))</f>
        <v>木</v>
      </c>
      <c r="X19" s="152"/>
      <c r="Y19" s="150"/>
      <c r="Z19" s="161" t="str">
        <f>IF(MONTH(DATE(($C$3),AA$6,$A19))&lt;&gt;AA$6,"",CHOOSE(WEEKDAY(DATE(($C$3),AA$6,$A19),1),"日","月","火","水","木","金","土")&amp;IF(ISNA(VLOOKUP(DATE(($C$3),AA$6,$A19),祝日一覧!$A$2:$B$74,2,FALSE)),"","（祝）"))</f>
        <v>土</v>
      </c>
      <c r="AA19" s="152"/>
      <c r="AB19" s="150"/>
      <c r="AC19" s="161" t="str">
        <f>IF(MONTH(DATE(($C$3+1),AD$6,$A19))&lt;&gt;AD$6,"",CHOOSE(WEEKDAY(DATE(($C$3+1),AD$6,$A19),1),"日","月","火","水","木","金","土")&amp;IF(ISNA(VLOOKUP(DATE(($C$3+1),AD$6,$A19),祝日一覧!$A$2:$B$74,2,FALSE)),"","（祝）"))</f>
        <v>火</v>
      </c>
      <c r="AD19" s="152"/>
      <c r="AE19" s="150"/>
      <c r="AF19" s="161" t="str">
        <f>IF(MONTH(DATE(($C$3+1),AG$6,$A19))&lt;&gt;AG$6,"",CHOOSE(WEEKDAY(DATE(($C$3+1),AG$6,$A19),1),"日","月","火","水","木","金","土")&amp;IF(ISNA(VLOOKUP(DATE(($C$3+1),AG$6,$A19),祝日一覧!$A$2:$B$74,2,FALSE)),"","（祝）"))</f>
        <v>金</v>
      </c>
      <c r="AG19" s="152"/>
      <c r="AH19" s="150"/>
      <c r="AI19" s="161" t="str">
        <f>IF(MONTH(DATE(($C$3+1),AJ$6,$A19))&lt;&gt;AJ$6,"",CHOOSE(WEEKDAY(DATE(($C$3+1),AJ$6,$A19),1),"日","月","火","水","木","金","土")&amp;IF(ISNA(VLOOKUP(DATE(($C$3+1),AJ$6,$A19),祝日一覧!$A$2:$B$74,2,FALSE)),"","（祝）"))</f>
        <v>金</v>
      </c>
      <c r="AJ19" s="152"/>
      <c r="AK19" s="150"/>
      <c r="AL19" s="89">
        <v>12</v>
      </c>
    </row>
    <row r="20" spans="1:38" ht="14.65" customHeight="1">
      <c r="A20" s="88">
        <v>13</v>
      </c>
      <c r="B20" s="58" t="str">
        <f>IF(MONTH(DATE(($C$3),C$6,$A20))&lt;&gt;C$6,"",CHOOSE(WEEKDAY(DATE(($C$3),C$6,$A20),1),"日","月","火","水","木","金","土")&amp;IF(ISNA(VLOOKUP(DATE(($C$3),C$6,$A20),祝日一覧!$A$2:$B$74,2,FALSE)),"","（祝）"))</f>
        <v>月</v>
      </c>
      <c r="C20" s="152"/>
      <c r="D20" s="150"/>
      <c r="E20" s="161" t="str">
        <f>IF(MONTH(DATE(($C$3),F$6,$A20))&lt;&gt;F$6,"",CHOOSE(WEEKDAY(DATE(($C$3),F$6,$A20),1),"日","月","火","水","木","金","土")&amp;IF(ISNA(VLOOKUP(DATE(($C$3),F$6,$A20),祝日一覧!$A$2:$B$74,2,FALSE)),"","（祝）"))</f>
        <v>水</v>
      </c>
      <c r="F20" s="152"/>
      <c r="G20" s="150"/>
      <c r="H20" s="161" t="str">
        <f>IF(MONTH(DATE(($C$3),I$6,$A20))&lt;&gt;I$6,"",CHOOSE(WEEKDAY(DATE(($C$3),I$6,$A20),1),"日","月","火","水","木","金","土")&amp;IF(ISNA(VLOOKUP(DATE(($C$3),I$6,$A20),祝日一覧!$A$2:$B$74,2,FALSE)),"","（祝）"))</f>
        <v>土</v>
      </c>
      <c r="I20" s="152"/>
      <c r="J20" s="150"/>
      <c r="K20" s="161" t="str">
        <f>IF(MONTH(DATE(($C$3),L$6,$A20))&lt;&gt;L$6,"",CHOOSE(WEEKDAY(DATE(($C$3),L$6,$A20),1),"日","月","火","水","木","金","土")&amp;IF(ISNA(VLOOKUP(DATE(($C$3),L$6,$A20),祝日一覧!$A$2:$B$74,2,FALSE)),"","（祝）"))</f>
        <v>月</v>
      </c>
      <c r="L20" s="152"/>
      <c r="M20" s="150"/>
      <c r="N20" s="161" t="str">
        <f>IF(MONTH(DATE(($C$3),O$6,$A20))&lt;&gt;O$6,"",CHOOSE(WEEKDAY(DATE(($C$3),O$6,$A20),1),"日","月","火","水","木","金","土")&amp;IF(ISNA(VLOOKUP(DATE(($C$3),O$6,$A20),祝日一覧!$A$2:$B$74,2,FALSE)),"","（祝）"))</f>
        <v>木</v>
      </c>
      <c r="O20" s="152"/>
      <c r="P20" s="150"/>
      <c r="Q20" s="161" t="str">
        <f>IF(MONTH(DATE(($C$3),R$6,$A20))&lt;&gt;R$6,"",CHOOSE(WEEKDAY(DATE(($C$3),R$6,$A20),1),"日","月","火","水","木","金","土")&amp;IF(ISNA(VLOOKUP(DATE(($C$3),R$6,$A20),祝日一覧!$A$2:$B$74,2,FALSE)),"","（祝）"))</f>
        <v>日</v>
      </c>
      <c r="R20" s="152"/>
      <c r="S20" s="150"/>
      <c r="T20" s="161" t="str">
        <f>IF(MONTH(DATE(($C$3),U$6,$A20))&lt;&gt;U$6,"",CHOOSE(WEEKDAY(DATE(($C$3),U$6,$A20),1),"日","月","火","水","木","金","土")&amp;IF(ISNA(VLOOKUP(DATE(($C$3),U$6,$A20),祝日一覧!$A$2:$B$74,2,FALSE)),"","（祝）"))</f>
        <v>火</v>
      </c>
      <c r="U20" s="152"/>
      <c r="V20" s="150"/>
      <c r="W20" s="161" t="str">
        <f>IF(MONTH(DATE(($C$3),X$6,$A20))&lt;&gt;X$6,"",CHOOSE(WEEKDAY(DATE(($C$3),X$6,$A20),1),"日","月","火","水","木","金","土")&amp;IF(ISNA(VLOOKUP(DATE(($C$3),X$6,$A20),祝日一覧!$A$2:$B$74,2,FALSE)),"","（祝）"))</f>
        <v>金</v>
      </c>
      <c r="X20" s="152"/>
      <c r="Y20" s="150"/>
      <c r="Z20" s="161" t="str">
        <f>IF(MONTH(DATE(($C$3),AA$6,$A20))&lt;&gt;AA$6,"",CHOOSE(WEEKDAY(DATE(($C$3),AA$6,$A20),1),"日","月","火","水","木","金","土")&amp;IF(ISNA(VLOOKUP(DATE(($C$3),AA$6,$A20),祝日一覧!$A$2:$B$74,2,FALSE)),"","（祝）"))</f>
        <v>日</v>
      </c>
      <c r="AA20" s="152"/>
      <c r="AB20" s="150"/>
      <c r="AC20" s="161" t="str">
        <f>IF(MONTH(DATE(($C$3+1),AD$6,$A20))&lt;&gt;AD$6,"",CHOOSE(WEEKDAY(DATE(($C$3+1),AD$6,$A20),1),"日","月","火","水","木","金","土")&amp;IF(ISNA(VLOOKUP(DATE(($C$3+1),AD$6,$A20),祝日一覧!$A$2:$B$74,2,FALSE)),"","（祝）"))</f>
        <v>水</v>
      </c>
      <c r="AD20" s="152"/>
      <c r="AE20" s="150"/>
      <c r="AF20" s="161" t="str">
        <f>IF(MONTH(DATE(($C$3+1),AG$6,$A20))&lt;&gt;AG$6,"",CHOOSE(WEEKDAY(DATE(($C$3+1),AG$6,$A20),1),"日","月","火","水","木","金","土")&amp;IF(ISNA(VLOOKUP(DATE(($C$3+1),AG$6,$A20),祝日一覧!$A$2:$B$74,2,FALSE)),"","（祝）"))</f>
        <v>土</v>
      </c>
      <c r="AG20" s="152"/>
      <c r="AH20" s="150"/>
      <c r="AI20" s="161" t="str">
        <f>IF(MONTH(DATE(($C$3+1),AJ$6,$A20))&lt;&gt;AJ$6,"",CHOOSE(WEEKDAY(DATE(($C$3+1),AJ$6,$A20),1),"日","月","火","水","木","金","土")&amp;IF(ISNA(VLOOKUP(DATE(($C$3+1),AJ$6,$A20),祝日一覧!$A$2:$B$74,2,FALSE)),"","（祝）"))</f>
        <v>土</v>
      </c>
      <c r="AJ20" s="152"/>
      <c r="AK20" s="150"/>
      <c r="AL20" s="89">
        <v>13</v>
      </c>
    </row>
    <row r="21" spans="1:38" ht="14.65" customHeight="1">
      <c r="A21" s="88">
        <v>14</v>
      </c>
      <c r="B21" s="58" t="str">
        <f>IF(MONTH(DATE(($C$3),C$6,$A21))&lt;&gt;C$6,"",CHOOSE(WEEKDAY(DATE(($C$3),C$6,$A21),1),"日","月","火","水","木","金","土")&amp;IF(ISNA(VLOOKUP(DATE(($C$3),C$6,$A21),祝日一覧!$A$2:$B$74,2,FALSE)),"","（祝）"))</f>
        <v>火</v>
      </c>
      <c r="C21" s="152"/>
      <c r="D21" s="150"/>
      <c r="E21" s="161" t="str">
        <f>IF(MONTH(DATE(($C$3),F$6,$A21))&lt;&gt;F$6,"",CHOOSE(WEEKDAY(DATE(($C$3),F$6,$A21),1),"日","月","火","水","木","金","土")&amp;IF(ISNA(VLOOKUP(DATE(($C$3),F$6,$A21),祝日一覧!$A$2:$B$74,2,FALSE)),"","（祝）"))</f>
        <v>木</v>
      </c>
      <c r="F21" s="152"/>
      <c r="G21" s="150"/>
      <c r="H21" s="161" t="str">
        <f>IF(MONTH(DATE(($C$3),I$6,$A21))&lt;&gt;I$6,"",CHOOSE(WEEKDAY(DATE(($C$3),I$6,$A21),1),"日","月","火","水","木","金","土")&amp;IF(ISNA(VLOOKUP(DATE(($C$3),I$6,$A21),祝日一覧!$A$2:$B$74,2,FALSE)),"","（祝）"))</f>
        <v>日</v>
      </c>
      <c r="I21" s="152"/>
      <c r="J21" s="150"/>
      <c r="K21" s="161" t="str">
        <f>IF(MONTH(DATE(($C$3),L$6,$A21))&lt;&gt;L$6,"",CHOOSE(WEEKDAY(DATE(($C$3),L$6,$A21),1),"日","月","火","水","木","金","土")&amp;IF(ISNA(VLOOKUP(DATE(($C$3),L$6,$A21),祝日一覧!$A$2:$B$74,2,FALSE)),"","（祝）"))</f>
        <v>火</v>
      </c>
      <c r="L21" s="152"/>
      <c r="M21" s="150"/>
      <c r="N21" s="161" t="str">
        <f>IF(MONTH(DATE(($C$3),O$6,$A21))&lt;&gt;O$6,"",CHOOSE(WEEKDAY(DATE(($C$3),O$6,$A21),1),"日","月","火","水","木","金","土")&amp;IF(ISNA(VLOOKUP(DATE(($C$3),O$6,$A21),祝日一覧!$A$2:$B$74,2,FALSE)),"","（祝）"))</f>
        <v>金</v>
      </c>
      <c r="O21" s="152"/>
      <c r="P21" s="150"/>
      <c r="Q21" s="161" t="str">
        <f>IF(MONTH(DATE(($C$3),R$6,$A21))&lt;&gt;R$6,"",CHOOSE(WEEKDAY(DATE(($C$3),R$6,$A21),1),"日","月","火","水","木","金","土")&amp;IF(ISNA(VLOOKUP(DATE(($C$3),R$6,$A21),祝日一覧!$A$2:$B$74,2,FALSE)),"","（祝）"))</f>
        <v>月</v>
      </c>
      <c r="R21" s="152"/>
      <c r="S21" s="150"/>
      <c r="T21" s="161" t="str">
        <f>IF(MONTH(DATE(($C$3),U$6,$A21))&lt;&gt;U$6,"",CHOOSE(WEEKDAY(DATE(($C$3),U$6,$A21),1),"日","月","火","水","木","金","土")&amp;IF(ISNA(VLOOKUP(DATE(($C$3),U$6,$A21),祝日一覧!$A$2:$B$74,2,FALSE)),"","（祝）"))</f>
        <v>水</v>
      </c>
      <c r="U21" s="152"/>
      <c r="V21" s="150"/>
      <c r="W21" s="161" t="str">
        <f>IF(MONTH(DATE(($C$3),X$6,$A21))&lt;&gt;X$6,"",CHOOSE(WEEKDAY(DATE(($C$3),X$6,$A21),1),"日","月","火","水","木","金","土")&amp;IF(ISNA(VLOOKUP(DATE(($C$3),X$6,$A21),祝日一覧!$A$2:$B$74,2,FALSE)),"","（祝）"))</f>
        <v>土</v>
      </c>
      <c r="X21" s="152"/>
      <c r="Y21" s="150"/>
      <c r="Z21" s="161" t="str">
        <f>IF(MONTH(DATE(($C$3),AA$6,$A21))&lt;&gt;AA$6,"",CHOOSE(WEEKDAY(DATE(($C$3),AA$6,$A21),1),"日","月","火","水","木","金","土")&amp;IF(ISNA(VLOOKUP(DATE(($C$3),AA$6,$A21),祝日一覧!$A$2:$B$74,2,FALSE)),"","（祝）"))</f>
        <v>月</v>
      </c>
      <c r="AA21" s="152"/>
      <c r="AB21" s="150"/>
      <c r="AC21" s="161" t="str">
        <f>IF(MONTH(DATE(($C$3+1),AD$6,$A21))&lt;&gt;AD$6,"",CHOOSE(WEEKDAY(DATE(($C$3+1),AD$6,$A21),1),"日","月","火","水","木","金","土")&amp;IF(ISNA(VLOOKUP(DATE(($C$3+1),AD$6,$A21),祝日一覧!$A$2:$B$74,2,FALSE)),"","（祝）"))</f>
        <v>木</v>
      </c>
      <c r="AD21" s="152"/>
      <c r="AE21" s="150"/>
      <c r="AF21" s="161" t="str">
        <f>IF(MONTH(DATE(($C$3+1),AG$6,$A21))&lt;&gt;AG$6,"",CHOOSE(WEEKDAY(DATE(($C$3+1),AG$6,$A21),1),"日","月","火","水","木","金","土")&amp;IF(ISNA(VLOOKUP(DATE(($C$3+1),AG$6,$A21),祝日一覧!$A$2:$B$74,2,FALSE)),"","（祝）"))</f>
        <v>日</v>
      </c>
      <c r="AG21" s="152"/>
      <c r="AH21" s="150"/>
      <c r="AI21" s="161" t="str">
        <f>IF(MONTH(DATE(($C$3+1),AJ$6,$A21))&lt;&gt;AJ$6,"",CHOOSE(WEEKDAY(DATE(($C$3+1),AJ$6,$A21),1),"日","月","火","水","木","金","土")&amp;IF(ISNA(VLOOKUP(DATE(($C$3+1),AJ$6,$A21),祝日一覧!$A$2:$B$74,2,FALSE)),"","（祝）"))</f>
        <v>日</v>
      </c>
      <c r="AJ21" s="152"/>
      <c r="AK21" s="150"/>
      <c r="AL21" s="89">
        <v>14</v>
      </c>
    </row>
    <row r="22" spans="1:38" ht="14.65" customHeight="1">
      <c r="A22" s="88">
        <v>15</v>
      </c>
      <c r="B22" s="58" t="str">
        <f>IF(MONTH(DATE(($C$3),C$6,$A22))&lt;&gt;C$6,"",CHOOSE(WEEKDAY(DATE(($C$3),C$6,$A22),1),"日","月","火","水","木","金","土")&amp;IF(ISNA(VLOOKUP(DATE(($C$3),C$6,$A22),祝日一覧!$A$2:$B$74,2,FALSE)),"","（祝）"))</f>
        <v>水</v>
      </c>
      <c r="C22" s="152"/>
      <c r="D22" s="150"/>
      <c r="E22" s="161" t="str">
        <f>IF(MONTH(DATE(($C$3),F$6,$A22))&lt;&gt;F$6,"",CHOOSE(WEEKDAY(DATE(($C$3),F$6,$A22),1),"日","月","火","水","木","金","土")&amp;IF(ISNA(VLOOKUP(DATE(($C$3),F$6,$A22),祝日一覧!$A$2:$B$74,2,FALSE)),"","（祝）"))</f>
        <v>金</v>
      </c>
      <c r="F22" s="152"/>
      <c r="G22" s="150"/>
      <c r="H22" s="161" t="str">
        <f>IF(MONTH(DATE(($C$3),I$6,$A22))&lt;&gt;I$6,"",CHOOSE(WEEKDAY(DATE(($C$3),I$6,$A22),1),"日","月","火","水","木","金","土")&amp;IF(ISNA(VLOOKUP(DATE(($C$3),I$6,$A22),祝日一覧!$A$2:$B$74,2,FALSE)),"","（祝）"))</f>
        <v>月</v>
      </c>
      <c r="I22" s="152"/>
      <c r="J22" s="150"/>
      <c r="K22" s="161" t="str">
        <f>IF(MONTH(DATE(($C$3),L$6,$A22))&lt;&gt;L$6,"",CHOOSE(WEEKDAY(DATE(($C$3),L$6,$A22),1),"日","月","火","水","木","金","土")&amp;IF(ISNA(VLOOKUP(DATE(($C$3),L$6,$A22),祝日一覧!$A$2:$B$74,2,FALSE)),"","（祝）"))</f>
        <v>水</v>
      </c>
      <c r="L22" s="152"/>
      <c r="M22" s="150"/>
      <c r="N22" s="161" t="str">
        <f>IF(MONTH(DATE(($C$3),O$6,$A22))&lt;&gt;O$6,"",CHOOSE(WEEKDAY(DATE(($C$3),O$6,$A22),1),"日","月","火","水","木","金","土")&amp;IF(ISNA(VLOOKUP(DATE(($C$3),O$6,$A22),祝日一覧!$A$2:$B$74,2,FALSE)),"","（祝）"))</f>
        <v>土</v>
      </c>
      <c r="O22" s="152"/>
      <c r="P22" s="150"/>
      <c r="Q22" s="161" t="str">
        <f>IF(MONTH(DATE(($C$3),R$6,$A22))&lt;&gt;R$6,"",CHOOSE(WEEKDAY(DATE(($C$3),R$6,$A22),1),"日","月","火","水","木","金","土")&amp;IF(ISNA(VLOOKUP(DATE(($C$3),R$6,$A22),祝日一覧!$A$2:$B$74,2,FALSE)),"","（祝）"))</f>
        <v>火</v>
      </c>
      <c r="R22" s="152"/>
      <c r="S22" s="150"/>
      <c r="T22" s="161" t="str">
        <f>IF(MONTH(DATE(($C$3),U$6,$A22))&lt;&gt;U$6,"",CHOOSE(WEEKDAY(DATE(($C$3),U$6,$A22),1),"日","月","火","水","木","金","土")&amp;IF(ISNA(VLOOKUP(DATE(($C$3),U$6,$A22),祝日一覧!$A$2:$B$74,2,FALSE)),"","（祝）"))</f>
        <v>木</v>
      </c>
      <c r="U22" s="152"/>
      <c r="V22" s="150"/>
      <c r="W22" s="161" t="str">
        <f>IF(MONTH(DATE(($C$3),X$6,$A22))&lt;&gt;X$6,"",CHOOSE(WEEKDAY(DATE(($C$3),X$6,$A22),1),"日","月","火","水","木","金","土")&amp;IF(ISNA(VLOOKUP(DATE(($C$3),X$6,$A22),祝日一覧!$A$2:$B$74,2,FALSE)),"","（祝）"))</f>
        <v>日</v>
      </c>
      <c r="X22" s="152"/>
      <c r="Y22" s="150"/>
      <c r="Z22" s="161" t="str">
        <f>IF(MONTH(DATE(($C$3),AA$6,$A22))&lt;&gt;AA$6,"",CHOOSE(WEEKDAY(DATE(($C$3),AA$6,$A22),1),"日","月","火","水","木","金","土")&amp;IF(ISNA(VLOOKUP(DATE(($C$3),AA$6,$A22),祝日一覧!$A$2:$B$74,2,FALSE)),"","（祝）"))</f>
        <v>火</v>
      </c>
      <c r="AA22" s="152"/>
      <c r="AB22" s="150"/>
      <c r="AC22" s="161" t="str">
        <f>IF(MONTH(DATE(($C$3+1),AD$6,$A22))&lt;&gt;AD$6,"",CHOOSE(WEEKDAY(DATE(($C$3+1),AD$6,$A22),1),"日","月","火","水","木","金","土")&amp;IF(ISNA(VLOOKUP(DATE(($C$3+1),AD$6,$A22),祝日一覧!$A$2:$B$74,2,FALSE)),"","（祝）"))</f>
        <v>金</v>
      </c>
      <c r="AD22" s="152"/>
      <c r="AE22" s="150"/>
      <c r="AF22" s="161" t="str">
        <f>IF(MONTH(DATE(($C$3+1),AG$6,$A22))&lt;&gt;AG$6,"",CHOOSE(WEEKDAY(DATE(($C$3+1),AG$6,$A22),1),"日","月","火","水","木","金","土")&amp;IF(ISNA(VLOOKUP(DATE(($C$3+1),AG$6,$A22),祝日一覧!$A$2:$B$74,2,FALSE)),"","（祝）"))</f>
        <v>月</v>
      </c>
      <c r="AG22" s="152"/>
      <c r="AH22" s="150"/>
      <c r="AI22" s="161" t="str">
        <f>IF(MONTH(DATE(($C$3+1),AJ$6,$A22))&lt;&gt;AJ$6,"",CHOOSE(WEEKDAY(DATE(($C$3+1),AJ$6,$A22),1),"日","月","火","水","木","金","土")&amp;IF(ISNA(VLOOKUP(DATE(($C$3+1),AJ$6,$A22),祝日一覧!$A$2:$B$74,2,FALSE)),"","（祝）"))</f>
        <v>月</v>
      </c>
      <c r="AJ22" s="152"/>
      <c r="AK22" s="150"/>
      <c r="AL22" s="89">
        <v>15</v>
      </c>
    </row>
    <row r="23" spans="1:38" ht="14.65" customHeight="1">
      <c r="A23" s="88">
        <v>16</v>
      </c>
      <c r="B23" s="58" t="str">
        <f>IF(MONTH(DATE(($C$3),C$6,$A23))&lt;&gt;C$6,"",CHOOSE(WEEKDAY(DATE(($C$3),C$6,$A23),1),"日","月","火","水","木","金","土")&amp;IF(ISNA(VLOOKUP(DATE(($C$3),C$6,$A23),祝日一覧!$A$2:$B$74,2,FALSE)),"","（祝）"))</f>
        <v>木</v>
      </c>
      <c r="C23" s="152"/>
      <c r="D23" s="150"/>
      <c r="E23" s="161" t="str">
        <f>IF(MONTH(DATE(($C$3),F$6,$A23))&lt;&gt;F$6,"",CHOOSE(WEEKDAY(DATE(($C$3),F$6,$A23),1),"日","月","火","水","木","金","土")&amp;IF(ISNA(VLOOKUP(DATE(($C$3),F$6,$A23),祝日一覧!$A$2:$B$74,2,FALSE)),"","（祝）"))</f>
        <v>土</v>
      </c>
      <c r="F23" s="152"/>
      <c r="G23" s="150"/>
      <c r="H23" s="161" t="str">
        <f>IF(MONTH(DATE(($C$3),I$6,$A23))&lt;&gt;I$6,"",CHOOSE(WEEKDAY(DATE(($C$3),I$6,$A23),1),"日","月","火","水","木","金","土")&amp;IF(ISNA(VLOOKUP(DATE(($C$3),I$6,$A23),祝日一覧!$A$2:$B$74,2,FALSE)),"","（祝）"))</f>
        <v>火</v>
      </c>
      <c r="I23" s="152"/>
      <c r="J23" s="150"/>
      <c r="K23" s="161" t="str">
        <f>IF(MONTH(DATE(($C$3),L$6,$A23))&lt;&gt;L$6,"",CHOOSE(WEEKDAY(DATE(($C$3),L$6,$A23),1),"日","月","火","水","木","金","土")&amp;IF(ISNA(VLOOKUP(DATE(($C$3),L$6,$A23),祝日一覧!$A$2:$B$74,2,FALSE)),"","（祝）"))</f>
        <v>木</v>
      </c>
      <c r="L23" s="152"/>
      <c r="M23" s="150"/>
      <c r="N23" s="161" t="str">
        <f>IF(MONTH(DATE(($C$3),O$6,$A23))&lt;&gt;O$6,"",CHOOSE(WEEKDAY(DATE(($C$3),O$6,$A23),1),"日","月","火","水","木","金","土")&amp;IF(ISNA(VLOOKUP(DATE(($C$3),O$6,$A23),祝日一覧!$A$2:$B$74,2,FALSE)),"","（祝）"))</f>
        <v>日</v>
      </c>
      <c r="O23" s="152"/>
      <c r="P23" s="150"/>
      <c r="Q23" s="161" t="str">
        <f>IF(MONTH(DATE(($C$3),R$6,$A23))&lt;&gt;R$6,"",CHOOSE(WEEKDAY(DATE(($C$3),R$6,$A23),1),"日","月","火","水","木","金","土")&amp;IF(ISNA(VLOOKUP(DATE(($C$3),R$6,$A23),祝日一覧!$A$2:$B$74,2,FALSE)),"","（祝）"))</f>
        <v>水</v>
      </c>
      <c r="R23" s="152"/>
      <c r="S23" s="150"/>
      <c r="T23" s="161" t="str">
        <f>IF(MONTH(DATE(($C$3),U$6,$A23))&lt;&gt;U$6,"",CHOOSE(WEEKDAY(DATE(($C$3),U$6,$A23),1),"日","月","火","水","木","金","土")&amp;IF(ISNA(VLOOKUP(DATE(($C$3),U$6,$A23),祝日一覧!$A$2:$B$74,2,FALSE)),"","（祝）"))</f>
        <v>金</v>
      </c>
      <c r="U23" s="152"/>
      <c r="V23" s="150"/>
      <c r="W23" s="161" t="str">
        <f>IF(MONTH(DATE(($C$3),X$6,$A23))&lt;&gt;X$6,"",CHOOSE(WEEKDAY(DATE(($C$3),X$6,$A23),1),"日","月","火","水","木","金","土")&amp;IF(ISNA(VLOOKUP(DATE(($C$3),X$6,$A23),祝日一覧!$A$2:$B$74,2,FALSE)),"","（祝）"))</f>
        <v>月</v>
      </c>
      <c r="X23" s="152"/>
      <c r="Y23" s="150"/>
      <c r="Z23" s="161" t="str">
        <f>IF(MONTH(DATE(($C$3),AA$6,$A23))&lt;&gt;AA$6,"",CHOOSE(WEEKDAY(DATE(($C$3),AA$6,$A23),1),"日","月","火","水","木","金","土")&amp;IF(ISNA(VLOOKUP(DATE(($C$3),AA$6,$A23),祝日一覧!$A$2:$B$74,2,FALSE)),"","（祝）"))</f>
        <v>水</v>
      </c>
      <c r="AA23" s="152"/>
      <c r="AB23" s="150"/>
      <c r="AC23" s="161" t="str">
        <f>IF(MONTH(DATE(($C$3+1),AD$6,$A23))&lt;&gt;AD$6,"",CHOOSE(WEEKDAY(DATE(($C$3+1),AD$6,$A23),1),"日","月","火","水","木","金","土")&amp;IF(ISNA(VLOOKUP(DATE(($C$3+1),AD$6,$A23),祝日一覧!$A$2:$B$74,2,FALSE)),"","（祝）"))</f>
        <v>土</v>
      </c>
      <c r="AD23" s="152"/>
      <c r="AE23" s="150"/>
      <c r="AF23" s="161" t="str">
        <f>IF(MONTH(DATE(($C$3+1),AG$6,$A23))&lt;&gt;AG$6,"",CHOOSE(WEEKDAY(DATE(($C$3+1),AG$6,$A23),1),"日","月","火","水","木","金","土")&amp;IF(ISNA(VLOOKUP(DATE(($C$3+1),AG$6,$A23),祝日一覧!$A$2:$B$74,2,FALSE)),"","（祝）"))</f>
        <v>火</v>
      </c>
      <c r="AG23" s="152"/>
      <c r="AH23" s="150"/>
      <c r="AI23" s="161" t="str">
        <f>IF(MONTH(DATE(($C$3+1),AJ$6,$A23))&lt;&gt;AJ$6,"",CHOOSE(WEEKDAY(DATE(($C$3+1),AJ$6,$A23),1),"日","月","火","水","木","金","土")&amp;IF(ISNA(VLOOKUP(DATE(($C$3+1),AJ$6,$A23),祝日一覧!$A$2:$B$74,2,FALSE)),"","（祝）"))</f>
        <v>火</v>
      </c>
      <c r="AJ23" s="152"/>
      <c r="AK23" s="150"/>
      <c r="AL23" s="89">
        <v>16</v>
      </c>
    </row>
    <row r="24" spans="1:38" ht="14.65" customHeight="1">
      <c r="A24" s="88">
        <v>17</v>
      </c>
      <c r="B24" s="58" t="str">
        <f>IF(MONTH(DATE(($C$3),C$6,$A24))&lt;&gt;C$6,"",CHOOSE(WEEKDAY(DATE(($C$3),C$6,$A24),1),"日","月","火","水","木","金","土")&amp;IF(ISNA(VLOOKUP(DATE(($C$3),C$6,$A24),祝日一覧!$A$2:$B$74,2,FALSE)),"","（祝）"))</f>
        <v>金</v>
      </c>
      <c r="C24" s="152"/>
      <c r="D24" s="150"/>
      <c r="E24" s="161" t="str">
        <f>IF(MONTH(DATE(($C$3),F$6,$A24))&lt;&gt;F$6,"",CHOOSE(WEEKDAY(DATE(($C$3),F$6,$A24),1),"日","月","火","水","木","金","土")&amp;IF(ISNA(VLOOKUP(DATE(($C$3),F$6,$A24),祝日一覧!$A$2:$B$74,2,FALSE)),"","（祝）"))</f>
        <v>日</v>
      </c>
      <c r="F24" s="152"/>
      <c r="G24" s="150"/>
      <c r="H24" s="161" t="str">
        <f>IF(MONTH(DATE(($C$3),I$6,$A24))&lt;&gt;I$6,"",CHOOSE(WEEKDAY(DATE(($C$3),I$6,$A24),1),"日","月","火","水","木","金","土")&amp;IF(ISNA(VLOOKUP(DATE(($C$3),I$6,$A24),祝日一覧!$A$2:$B$74,2,FALSE)),"","（祝）"))</f>
        <v>水</v>
      </c>
      <c r="I24" s="152"/>
      <c r="J24" s="150"/>
      <c r="K24" s="161" t="str">
        <f>IF(MONTH(DATE(($C$3),L$6,$A24))&lt;&gt;L$6,"",CHOOSE(WEEKDAY(DATE(($C$3),L$6,$A24),1),"日","月","火","水","木","金","土")&amp;IF(ISNA(VLOOKUP(DATE(($C$3),L$6,$A24),祝日一覧!$A$2:$B$74,2,FALSE)),"","（祝）"))</f>
        <v>金</v>
      </c>
      <c r="L24" s="152"/>
      <c r="M24" s="150"/>
      <c r="N24" s="161" t="str">
        <f>IF(MONTH(DATE(($C$3),O$6,$A24))&lt;&gt;O$6,"",CHOOSE(WEEKDAY(DATE(($C$3),O$6,$A24),1),"日","月","火","水","木","金","土")&amp;IF(ISNA(VLOOKUP(DATE(($C$3),O$6,$A24),祝日一覧!$A$2:$B$74,2,FALSE)),"","（祝）"))</f>
        <v>月</v>
      </c>
      <c r="O24" s="152"/>
      <c r="P24" s="150"/>
      <c r="Q24" s="161" t="str">
        <f>IF(MONTH(DATE(($C$3),R$6,$A24))&lt;&gt;R$6,"",CHOOSE(WEEKDAY(DATE(($C$3),R$6,$A24),1),"日","月","火","水","木","金","土")&amp;IF(ISNA(VLOOKUP(DATE(($C$3),R$6,$A24),祝日一覧!$A$2:$B$74,2,FALSE)),"","（祝）"))</f>
        <v>木</v>
      </c>
      <c r="R24" s="152"/>
      <c r="S24" s="150"/>
      <c r="T24" s="161" t="str">
        <f>IF(MONTH(DATE(($C$3),U$6,$A24))&lt;&gt;U$6,"",CHOOSE(WEEKDAY(DATE(($C$3),U$6,$A24),1),"日","月","火","水","木","金","土")&amp;IF(ISNA(VLOOKUP(DATE(($C$3),U$6,$A24),祝日一覧!$A$2:$B$74,2,FALSE)),"","（祝）"))</f>
        <v>土</v>
      </c>
      <c r="U24" s="152"/>
      <c r="V24" s="150"/>
      <c r="W24" s="161" t="str">
        <f>IF(MONTH(DATE(($C$3),X$6,$A24))&lt;&gt;X$6,"",CHOOSE(WEEKDAY(DATE(($C$3),X$6,$A24),1),"日","月","火","水","木","金","土")&amp;IF(ISNA(VLOOKUP(DATE(($C$3),X$6,$A24),祝日一覧!$A$2:$B$74,2,FALSE)),"","（祝）"))</f>
        <v>火</v>
      </c>
      <c r="X24" s="152"/>
      <c r="Y24" s="150"/>
      <c r="Z24" s="161" t="str">
        <f>IF(MONTH(DATE(($C$3),AA$6,$A24))&lt;&gt;AA$6,"",CHOOSE(WEEKDAY(DATE(($C$3),AA$6,$A24),1),"日","月","火","水","木","金","土")&amp;IF(ISNA(VLOOKUP(DATE(($C$3),AA$6,$A24),祝日一覧!$A$2:$B$74,2,FALSE)),"","（祝）"))</f>
        <v>木</v>
      </c>
      <c r="AA24" s="152"/>
      <c r="AB24" s="150"/>
      <c r="AC24" s="161" t="str">
        <f>IF(MONTH(DATE(($C$3+1),AD$6,$A24))&lt;&gt;AD$6,"",CHOOSE(WEEKDAY(DATE(($C$3+1),AD$6,$A24),1),"日","月","火","水","木","金","土")&amp;IF(ISNA(VLOOKUP(DATE(($C$3+1),AD$6,$A24),祝日一覧!$A$2:$B$74,2,FALSE)),"","（祝）"))</f>
        <v>日</v>
      </c>
      <c r="AD24" s="152"/>
      <c r="AE24" s="150"/>
      <c r="AF24" s="161" t="str">
        <f>IF(MONTH(DATE(($C$3+1),AG$6,$A24))&lt;&gt;AG$6,"",CHOOSE(WEEKDAY(DATE(($C$3+1),AG$6,$A24),1),"日","月","火","水","木","金","土")&amp;IF(ISNA(VLOOKUP(DATE(($C$3+1),AG$6,$A24),祝日一覧!$A$2:$B$74,2,FALSE)),"","（祝）"))</f>
        <v>水</v>
      </c>
      <c r="AG24" s="152"/>
      <c r="AH24" s="150"/>
      <c r="AI24" s="161" t="str">
        <f>IF(MONTH(DATE(($C$3+1),AJ$6,$A24))&lt;&gt;AJ$6,"",CHOOSE(WEEKDAY(DATE(($C$3+1),AJ$6,$A24),1),"日","月","火","水","木","金","土")&amp;IF(ISNA(VLOOKUP(DATE(($C$3+1),AJ$6,$A24),祝日一覧!$A$2:$B$74,2,FALSE)),"","（祝）"))</f>
        <v>水</v>
      </c>
      <c r="AJ24" s="152"/>
      <c r="AK24" s="150"/>
      <c r="AL24" s="89">
        <v>17</v>
      </c>
    </row>
    <row r="25" spans="1:38" ht="14.65" customHeight="1">
      <c r="A25" s="88">
        <v>18</v>
      </c>
      <c r="B25" s="58" t="str">
        <f>IF(MONTH(DATE(($C$3),C$6,$A25))&lt;&gt;C$6,"",CHOOSE(WEEKDAY(DATE(($C$3),C$6,$A25),1),"日","月","火","水","木","金","土")&amp;IF(ISNA(VLOOKUP(DATE(($C$3),C$6,$A25),祝日一覧!$A$2:$B$74,2,FALSE)),"","（祝）"))</f>
        <v>土</v>
      </c>
      <c r="C25" s="152"/>
      <c r="D25" s="150"/>
      <c r="E25" s="161" t="str">
        <f>IF(MONTH(DATE(($C$3),F$6,$A25))&lt;&gt;F$6,"",CHOOSE(WEEKDAY(DATE(($C$3),F$6,$A25),1),"日","月","火","水","木","金","土")&amp;IF(ISNA(VLOOKUP(DATE(($C$3),F$6,$A25),祝日一覧!$A$2:$B$74,2,FALSE)),"","（祝）"))</f>
        <v>月</v>
      </c>
      <c r="F25" s="152"/>
      <c r="G25" s="150"/>
      <c r="H25" s="161" t="str">
        <f>IF(MONTH(DATE(($C$3),I$6,$A25))&lt;&gt;I$6,"",CHOOSE(WEEKDAY(DATE(($C$3),I$6,$A25),1),"日","月","火","水","木","金","土")&amp;IF(ISNA(VLOOKUP(DATE(($C$3),I$6,$A25),祝日一覧!$A$2:$B$74,2,FALSE)),"","（祝）"))</f>
        <v>木</v>
      </c>
      <c r="I25" s="152"/>
      <c r="J25" s="150"/>
      <c r="K25" s="161" t="str">
        <f>IF(MONTH(DATE(($C$3),L$6,$A25))&lt;&gt;L$6,"",CHOOSE(WEEKDAY(DATE(($C$3),L$6,$A25),1),"日","月","火","水","木","金","土")&amp;IF(ISNA(VLOOKUP(DATE(($C$3),L$6,$A25),祝日一覧!$A$2:$B$74,2,FALSE)),"","（祝）"))</f>
        <v>土</v>
      </c>
      <c r="L25" s="152"/>
      <c r="M25" s="150"/>
      <c r="N25" s="161" t="str">
        <f>IF(MONTH(DATE(($C$3),O$6,$A25))&lt;&gt;O$6,"",CHOOSE(WEEKDAY(DATE(($C$3),O$6,$A25),1),"日","月","火","水","木","金","土")&amp;IF(ISNA(VLOOKUP(DATE(($C$3),O$6,$A25),祝日一覧!$A$2:$B$74,2,FALSE)),"","（祝）"))</f>
        <v>火</v>
      </c>
      <c r="O25" s="152"/>
      <c r="P25" s="150"/>
      <c r="Q25" s="161" t="str">
        <f>IF(MONTH(DATE(($C$3),R$6,$A25))&lt;&gt;R$6,"",CHOOSE(WEEKDAY(DATE(($C$3),R$6,$A25),1),"日","月","火","水","木","金","土")&amp;IF(ISNA(VLOOKUP(DATE(($C$3),R$6,$A25),祝日一覧!$A$2:$B$74,2,FALSE)),"","（祝）"))</f>
        <v>金</v>
      </c>
      <c r="R25" s="152"/>
      <c r="S25" s="150"/>
      <c r="T25" s="161" t="str">
        <f>IF(MONTH(DATE(($C$3),U$6,$A25))&lt;&gt;U$6,"",CHOOSE(WEEKDAY(DATE(($C$3),U$6,$A25),1),"日","月","火","水","木","金","土")&amp;IF(ISNA(VLOOKUP(DATE(($C$3),U$6,$A25),祝日一覧!$A$2:$B$74,2,FALSE)),"","（祝）"))</f>
        <v>日</v>
      </c>
      <c r="U25" s="152"/>
      <c r="V25" s="150"/>
      <c r="W25" s="161" t="str">
        <f>IF(MONTH(DATE(($C$3),X$6,$A25))&lt;&gt;X$6,"",CHOOSE(WEEKDAY(DATE(($C$3),X$6,$A25),1),"日","月","火","水","木","金","土")&amp;IF(ISNA(VLOOKUP(DATE(($C$3),X$6,$A25),祝日一覧!$A$2:$B$74,2,FALSE)),"","（祝）"))</f>
        <v>水</v>
      </c>
      <c r="X25" s="152"/>
      <c r="Y25" s="150"/>
      <c r="Z25" s="161" t="str">
        <f>IF(MONTH(DATE(($C$3),AA$6,$A25))&lt;&gt;AA$6,"",CHOOSE(WEEKDAY(DATE(($C$3),AA$6,$A25),1),"日","月","火","水","木","金","土")&amp;IF(ISNA(VLOOKUP(DATE(($C$3),AA$6,$A25),祝日一覧!$A$2:$B$74,2,FALSE)),"","（祝）"))</f>
        <v>金</v>
      </c>
      <c r="AA25" s="152"/>
      <c r="AB25" s="150"/>
      <c r="AC25" s="161" t="str">
        <f>IF(MONTH(DATE(($C$3+1),AD$6,$A25))&lt;&gt;AD$6,"",CHOOSE(WEEKDAY(DATE(($C$3+1),AD$6,$A25),1),"日","月","火","水","木","金","土")&amp;IF(ISNA(VLOOKUP(DATE(($C$3+1),AD$6,$A25),祝日一覧!$A$2:$B$74,2,FALSE)),"","（祝）"))</f>
        <v>月</v>
      </c>
      <c r="AD25" s="152"/>
      <c r="AE25" s="150"/>
      <c r="AF25" s="161" t="str">
        <f>IF(MONTH(DATE(($C$3+1),AG$6,$A25))&lt;&gt;AG$6,"",CHOOSE(WEEKDAY(DATE(($C$3+1),AG$6,$A25),1),"日","月","火","水","木","金","土")&amp;IF(ISNA(VLOOKUP(DATE(($C$3+1),AG$6,$A25),祝日一覧!$A$2:$B$74,2,FALSE)),"","（祝）"))</f>
        <v>木</v>
      </c>
      <c r="AG25" s="152"/>
      <c r="AH25" s="150"/>
      <c r="AI25" s="161" t="str">
        <f>IF(MONTH(DATE(($C$3+1),AJ$6,$A25))&lt;&gt;AJ$6,"",CHOOSE(WEEKDAY(DATE(($C$3+1),AJ$6,$A25),1),"日","月","火","水","木","金","土")&amp;IF(ISNA(VLOOKUP(DATE(($C$3+1),AJ$6,$A25),祝日一覧!$A$2:$B$74,2,FALSE)),"","（祝）"))</f>
        <v>木</v>
      </c>
      <c r="AJ25" s="152"/>
      <c r="AK25" s="150"/>
      <c r="AL25" s="89">
        <v>18</v>
      </c>
    </row>
    <row r="26" spans="1:38" ht="14.65" customHeight="1">
      <c r="A26" s="88">
        <v>19</v>
      </c>
      <c r="B26" s="58" t="str">
        <f>IF(MONTH(DATE(($C$3),C$6,$A26))&lt;&gt;C$6,"",CHOOSE(WEEKDAY(DATE(($C$3),C$6,$A26),1),"日","月","火","水","木","金","土")&amp;IF(ISNA(VLOOKUP(DATE(($C$3),C$6,$A26),祝日一覧!$A$2:$B$74,2,FALSE)),"","（祝）"))</f>
        <v>日</v>
      </c>
      <c r="C26" s="152">
        <v>4</v>
      </c>
      <c r="D26" s="150"/>
      <c r="E26" s="161" t="str">
        <f>IF(MONTH(DATE(($C$3),F$6,$A26))&lt;&gt;F$6,"",CHOOSE(WEEKDAY(DATE(($C$3),F$6,$A26),1),"日","月","火","水","木","金","土")&amp;IF(ISNA(VLOOKUP(DATE(($C$3),F$6,$A26),祝日一覧!$A$2:$B$74,2,FALSE)),"","（祝）"))</f>
        <v>火</v>
      </c>
      <c r="F26" s="152"/>
      <c r="G26" s="150"/>
      <c r="H26" s="161" t="str">
        <f>IF(MONTH(DATE(($C$3),I$6,$A26))&lt;&gt;I$6,"",CHOOSE(WEEKDAY(DATE(($C$3),I$6,$A26),1),"日","月","火","水","木","金","土")&amp;IF(ISNA(VLOOKUP(DATE(($C$3),I$6,$A26),祝日一覧!$A$2:$B$74,2,FALSE)),"","（祝）"))</f>
        <v>金</v>
      </c>
      <c r="I26" s="152"/>
      <c r="J26" s="150"/>
      <c r="K26" s="161" t="str">
        <f>IF(MONTH(DATE(($C$3),L$6,$A26))&lt;&gt;L$6,"",CHOOSE(WEEKDAY(DATE(($C$3),L$6,$A26),1),"日","月","火","水","木","金","土")&amp;IF(ISNA(VLOOKUP(DATE(($C$3),L$6,$A26),祝日一覧!$A$2:$B$74,2,FALSE)),"","（祝）"))</f>
        <v>日</v>
      </c>
      <c r="L26" s="152"/>
      <c r="M26" s="150"/>
      <c r="N26" s="161" t="str">
        <f>IF(MONTH(DATE(($C$3),O$6,$A26))&lt;&gt;O$6,"",CHOOSE(WEEKDAY(DATE(($C$3),O$6,$A26),1),"日","月","火","水","木","金","土")&amp;IF(ISNA(VLOOKUP(DATE(($C$3),O$6,$A26),祝日一覧!$A$2:$B$74,2,FALSE)),"","（祝）"))</f>
        <v>水</v>
      </c>
      <c r="O26" s="152"/>
      <c r="P26" s="150"/>
      <c r="Q26" s="161" t="str">
        <f>IF(MONTH(DATE(($C$3),R$6,$A26))&lt;&gt;R$6,"",CHOOSE(WEEKDAY(DATE(($C$3),R$6,$A26),1),"日","月","火","水","木","金","土")&amp;IF(ISNA(VLOOKUP(DATE(($C$3),R$6,$A26),祝日一覧!$A$2:$B$74,2,FALSE)),"","（祝）"))</f>
        <v>土</v>
      </c>
      <c r="R26" s="152"/>
      <c r="S26" s="150"/>
      <c r="T26" s="161" t="str">
        <f>IF(MONTH(DATE(($C$3),U$6,$A26))&lt;&gt;U$6,"",CHOOSE(WEEKDAY(DATE(($C$3),U$6,$A26),1),"日","月","火","水","木","金","土")&amp;IF(ISNA(VLOOKUP(DATE(($C$3),U$6,$A26),祝日一覧!$A$2:$B$74,2,FALSE)),"","（祝）"))</f>
        <v>月</v>
      </c>
      <c r="U26" s="152"/>
      <c r="V26" s="150"/>
      <c r="W26" s="161" t="str">
        <f>IF(MONTH(DATE(($C$3),X$6,$A26))&lt;&gt;X$6,"",CHOOSE(WEEKDAY(DATE(($C$3),X$6,$A26),1),"日","月","火","水","木","金","土")&amp;IF(ISNA(VLOOKUP(DATE(($C$3),X$6,$A26),祝日一覧!$A$2:$B$74,2,FALSE)),"","（祝）"))</f>
        <v>木</v>
      </c>
      <c r="X26" s="152"/>
      <c r="Y26" s="150"/>
      <c r="Z26" s="161" t="str">
        <f>IF(MONTH(DATE(($C$3),AA$6,$A26))&lt;&gt;AA$6,"",CHOOSE(WEEKDAY(DATE(($C$3),AA$6,$A26),1),"日","月","火","水","木","金","土")&amp;IF(ISNA(VLOOKUP(DATE(($C$3),AA$6,$A26),祝日一覧!$A$2:$B$74,2,FALSE)),"","（祝）"))</f>
        <v>土</v>
      </c>
      <c r="AA26" s="152"/>
      <c r="AB26" s="150"/>
      <c r="AC26" s="161" t="str">
        <f>IF(MONTH(DATE(($C$3+1),AD$6,$A26))&lt;&gt;AD$6,"",CHOOSE(WEEKDAY(DATE(($C$3+1),AD$6,$A26),1),"日","月","火","水","木","金","土")&amp;IF(ISNA(VLOOKUP(DATE(($C$3+1),AD$6,$A26),祝日一覧!$A$2:$B$74,2,FALSE)),"","（祝）"))</f>
        <v>火</v>
      </c>
      <c r="AD26" s="152"/>
      <c r="AE26" s="150"/>
      <c r="AF26" s="161" t="str">
        <f>IF(MONTH(DATE(($C$3+1),AG$6,$A26))&lt;&gt;AG$6,"",CHOOSE(WEEKDAY(DATE(($C$3+1),AG$6,$A26),1),"日","月","火","水","木","金","土")&amp;IF(ISNA(VLOOKUP(DATE(($C$3+1),AG$6,$A26),祝日一覧!$A$2:$B$74,2,FALSE)),"","（祝）"))</f>
        <v>金</v>
      </c>
      <c r="AG26" s="152"/>
      <c r="AH26" s="150"/>
      <c r="AI26" s="161" t="str">
        <f>IF(MONTH(DATE(($C$3+1),AJ$6,$A26))&lt;&gt;AJ$6,"",CHOOSE(WEEKDAY(DATE(($C$3+1),AJ$6,$A26),1),"日","月","火","水","木","金","土")&amp;IF(ISNA(VLOOKUP(DATE(($C$3+1),AJ$6,$A26),祝日一覧!$A$2:$B$74,2,FALSE)),"","（祝）"))</f>
        <v>金</v>
      </c>
      <c r="AJ26" s="152"/>
      <c r="AK26" s="150"/>
      <c r="AL26" s="89">
        <v>19</v>
      </c>
    </row>
    <row r="27" spans="1:38" ht="14.65" customHeight="1">
      <c r="A27" s="88">
        <v>20</v>
      </c>
      <c r="B27" s="58" t="str">
        <f>IF(MONTH(DATE(($C$3),C$6,$A27))&lt;&gt;C$6,"",CHOOSE(WEEKDAY(DATE(($C$3),C$6,$A27),1),"日","月","火","水","木","金","土")&amp;IF(ISNA(VLOOKUP(DATE(($C$3),C$6,$A27),祝日一覧!$A$2:$B$74,2,FALSE)),"","（祝）"))</f>
        <v>月</v>
      </c>
      <c r="C27" s="152"/>
      <c r="D27" s="150"/>
      <c r="E27" s="161" t="str">
        <f>IF(MONTH(DATE(($C$3),F$6,$A27))&lt;&gt;F$6,"",CHOOSE(WEEKDAY(DATE(($C$3),F$6,$A27),1),"日","月","火","水","木","金","土")&amp;IF(ISNA(VLOOKUP(DATE(($C$3),F$6,$A27),祝日一覧!$A$2:$B$74,2,FALSE)),"","（祝）"))</f>
        <v>水</v>
      </c>
      <c r="F27" s="152"/>
      <c r="G27" s="150"/>
      <c r="H27" s="161" t="str">
        <f>IF(MONTH(DATE(($C$3),I$6,$A27))&lt;&gt;I$6,"",CHOOSE(WEEKDAY(DATE(($C$3),I$6,$A27),1),"日","月","火","水","木","金","土")&amp;IF(ISNA(VLOOKUP(DATE(($C$3),I$6,$A27),祝日一覧!$A$2:$B$74,2,FALSE)),"","（祝）"))</f>
        <v>土</v>
      </c>
      <c r="I27" s="152"/>
      <c r="J27" s="150"/>
      <c r="K27" s="161" t="str">
        <f>IF(MONTH(DATE(($C$3),L$6,$A27))&lt;&gt;L$6,"",CHOOSE(WEEKDAY(DATE(($C$3),L$6,$A27),1),"日","月","火","水","木","金","土")&amp;IF(ISNA(VLOOKUP(DATE(($C$3),L$6,$A27),祝日一覧!$A$2:$B$74,2,FALSE)),"","（祝）"))</f>
        <v>月（祝）</v>
      </c>
      <c r="L27" s="152"/>
      <c r="M27" s="150"/>
      <c r="N27" s="161" t="str">
        <f>IF(MONTH(DATE(($C$3),O$6,$A27))&lt;&gt;O$6,"",CHOOSE(WEEKDAY(DATE(($C$3),O$6,$A27),1),"日","月","火","水","木","金","土")&amp;IF(ISNA(VLOOKUP(DATE(($C$3),O$6,$A27),祝日一覧!$A$2:$B$74,2,FALSE)),"","（祝）"))</f>
        <v>木</v>
      </c>
      <c r="O27" s="152"/>
      <c r="P27" s="150"/>
      <c r="Q27" s="161" t="str">
        <f>IF(MONTH(DATE(($C$3),R$6,$A27))&lt;&gt;R$6,"",CHOOSE(WEEKDAY(DATE(($C$3),R$6,$A27),1),"日","月","火","水","木","金","土")&amp;IF(ISNA(VLOOKUP(DATE(($C$3),R$6,$A27),祝日一覧!$A$2:$B$74,2,FALSE)),"","（祝）"))</f>
        <v>日</v>
      </c>
      <c r="R27" s="152"/>
      <c r="S27" s="150"/>
      <c r="T27" s="161" t="str">
        <f>IF(MONTH(DATE(($C$3),U$6,$A27))&lt;&gt;U$6,"",CHOOSE(WEEKDAY(DATE(($C$3),U$6,$A27),1),"日","月","火","水","木","金","土")&amp;IF(ISNA(VLOOKUP(DATE(($C$3),U$6,$A27),祝日一覧!$A$2:$B$74,2,FALSE)),"","（祝）"))</f>
        <v>火</v>
      </c>
      <c r="U27" s="152"/>
      <c r="V27" s="150"/>
      <c r="W27" s="161" t="str">
        <f>IF(MONTH(DATE(($C$3),X$6,$A27))&lt;&gt;X$6,"",CHOOSE(WEEKDAY(DATE(($C$3),X$6,$A27),1),"日","月","火","水","木","金","土")&amp;IF(ISNA(VLOOKUP(DATE(($C$3),X$6,$A27),祝日一覧!$A$2:$B$74,2,FALSE)),"","（祝）"))</f>
        <v>金</v>
      </c>
      <c r="X27" s="152"/>
      <c r="Y27" s="150"/>
      <c r="Z27" s="161" t="str">
        <f>IF(MONTH(DATE(($C$3),AA$6,$A27))&lt;&gt;AA$6,"",CHOOSE(WEEKDAY(DATE(($C$3),AA$6,$A27),1),"日","月","火","水","木","金","土")&amp;IF(ISNA(VLOOKUP(DATE(($C$3),AA$6,$A27),祝日一覧!$A$2:$B$74,2,FALSE)),"","（祝）"))</f>
        <v>日</v>
      </c>
      <c r="AA27" s="152"/>
      <c r="AB27" s="150"/>
      <c r="AC27" s="161" t="str">
        <f>IF(MONTH(DATE(($C$3+1),AD$6,$A27))&lt;&gt;AD$6,"",CHOOSE(WEEKDAY(DATE(($C$3+1),AD$6,$A27),1),"日","月","火","水","木","金","土")&amp;IF(ISNA(VLOOKUP(DATE(($C$3+1),AD$6,$A27),祝日一覧!$A$2:$B$74,2,FALSE)),"","（祝）"))</f>
        <v>水</v>
      </c>
      <c r="AD27" s="152"/>
      <c r="AE27" s="150"/>
      <c r="AF27" s="161" t="str">
        <f>IF(MONTH(DATE(($C$3+1),AG$6,$A27))&lt;&gt;AG$6,"",CHOOSE(WEEKDAY(DATE(($C$3+1),AG$6,$A27),1),"日","月","火","水","木","金","土")&amp;IF(ISNA(VLOOKUP(DATE(($C$3+1),AG$6,$A27),祝日一覧!$A$2:$B$74,2,FALSE)),"","（祝）"))</f>
        <v>土</v>
      </c>
      <c r="AG27" s="152"/>
      <c r="AH27" s="150"/>
      <c r="AI27" s="161" t="str">
        <f>IF(MONTH(DATE(($C$3+1),AJ$6,$A27))&lt;&gt;AJ$6,"",CHOOSE(WEEKDAY(DATE(($C$3+1),AJ$6,$A27),1),"日","月","火","水","木","金","土")&amp;IF(ISNA(VLOOKUP(DATE(($C$3+1),AJ$6,$A27),祝日一覧!$A$2:$B$74,2,FALSE)),"","（祝）"))</f>
        <v>土</v>
      </c>
      <c r="AJ27" s="152"/>
      <c r="AK27" s="150"/>
      <c r="AL27" s="89">
        <v>20</v>
      </c>
    </row>
    <row r="28" spans="1:38" ht="14.65" customHeight="1">
      <c r="A28" s="88">
        <v>21</v>
      </c>
      <c r="B28" s="58" t="str">
        <f>IF(MONTH(DATE(($C$3),C$6,$A28))&lt;&gt;C$6,"",CHOOSE(WEEKDAY(DATE(($C$3),C$6,$A28),1),"日","月","火","水","木","金","土")&amp;IF(ISNA(VLOOKUP(DATE(($C$3),C$6,$A28),祝日一覧!$A$2:$B$74,2,FALSE)),"","（祝）"))</f>
        <v>火</v>
      </c>
      <c r="C28" s="152"/>
      <c r="D28" s="150"/>
      <c r="E28" s="161" t="str">
        <f>IF(MONTH(DATE(($C$3),F$6,$A28))&lt;&gt;F$6,"",CHOOSE(WEEKDAY(DATE(($C$3),F$6,$A28),1),"日","月","火","水","木","金","土")&amp;IF(ISNA(VLOOKUP(DATE(($C$3),F$6,$A28),祝日一覧!$A$2:$B$74,2,FALSE)),"","（祝）"))</f>
        <v>木</v>
      </c>
      <c r="F28" s="152"/>
      <c r="G28" s="150"/>
      <c r="H28" s="161" t="str">
        <f>IF(MONTH(DATE(($C$3),I$6,$A28))&lt;&gt;I$6,"",CHOOSE(WEEKDAY(DATE(($C$3),I$6,$A28),1),"日","月","火","水","木","金","土")&amp;IF(ISNA(VLOOKUP(DATE(($C$3),I$6,$A28),祝日一覧!$A$2:$B$74,2,FALSE)),"","（祝）"))</f>
        <v>日</v>
      </c>
      <c r="I28" s="152"/>
      <c r="J28" s="150"/>
      <c r="K28" s="161" t="str">
        <f>IF(MONTH(DATE(($C$3),L$6,$A28))&lt;&gt;L$6,"",CHOOSE(WEEKDAY(DATE(($C$3),L$6,$A28),1),"日","月","火","水","木","金","土")&amp;IF(ISNA(VLOOKUP(DATE(($C$3),L$6,$A28),祝日一覧!$A$2:$B$74,2,FALSE)),"","（祝）"))</f>
        <v>火</v>
      </c>
      <c r="L28" s="152"/>
      <c r="M28" s="150"/>
      <c r="N28" s="161" t="str">
        <f>IF(MONTH(DATE(($C$3),O$6,$A28))&lt;&gt;O$6,"",CHOOSE(WEEKDAY(DATE(($C$3),O$6,$A28),1),"日","月","火","水","木","金","土")&amp;IF(ISNA(VLOOKUP(DATE(($C$3),O$6,$A28),祝日一覧!$A$2:$B$74,2,FALSE)),"","（祝）"))</f>
        <v>金</v>
      </c>
      <c r="O28" s="152"/>
      <c r="P28" s="150"/>
      <c r="Q28" s="161" t="str">
        <f>IF(MONTH(DATE(($C$3),R$6,$A28))&lt;&gt;R$6,"",CHOOSE(WEEKDAY(DATE(($C$3),R$6,$A28),1),"日","月","火","水","木","金","土")&amp;IF(ISNA(VLOOKUP(DATE(($C$3),R$6,$A28),祝日一覧!$A$2:$B$74,2,FALSE)),"","（祝）"))</f>
        <v>月（祝）</v>
      </c>
      <c r="R28" s="152"/>
      <c r="S28" s="150"/>
      <c r="T28" s="161" t="str">
        <f>IF(MONTH(DATE(($C$3),U$6,$A28))&lt;&gt;U$6,"",CHOOSE(WEEKDAY(DATE(($C$3),U$6,$A28),1),"日","月","火","水","木","金","土")&amp;IF(ISNA(VLOOKUP(DATE(($C$3),U$6,$A28),祝日一覧!$A$2:$B$74,2,FALSE)),"","（祝）"))</f>
        <v>水</v>
      </c>
      <c r="U28" s="152"/>
      <c r="V28" s="150"/>
      <c r="W28" s="161" t="str">
        <f>IF(MONTH(DATE(($C$3),X$6,$A28))&lt;&gt;X$6,"",CHOOSE(WEEKDAY(DATE(($C$3),X$6,$A28),1),"日","月","火","水","木","金","土")&amp;IF(ISNA(VLOOKUP(DATE(($C$3),X$6,$A28),祝日一覧!$A$2:$B$74,2,FALSE)),"","（祝）"))</f>
        <v>土</v>
      </c>
      <c r="X28" s="152"/>
      <c r="Y28" s="150"/>
      <c r="Z28" s="161" t="str">
        <f>IF(MONTH(DATE(($C$3),AA$6,$A28))&lt;&gt;AA$6,"",CHOOSE(WEEKDAY(DATE(($C$3),AA$6,$A28),1),"日","月","火","水","木","金","土")&amp;IF(ISNA(VLOOKUP(DATE(($C$3),AA$6,$A28),祝日一覧!$A$2:$B$74,2,FALSE)),"","（祝）"))</f>
        <v>月</v>
      </c>
      <c r="AA28" s="152"/>
      <c r="AB28" s="150"/>
      <c r="AC28" s="161" t="str">
        <f>IF(MONTH(DATE(($C$3+1),AD$6,$A28))&lt;&gt;AD$6,"",CHOOSE(WEEKDAY(DATE(($C$3+1),AD$6,$A28),1),"日","月","火","水","木","金","土")&amp;IF(ISNA(VLOOKUP(DATE(($C$3+1),AD$6,$A28),祝日一覧!$A$2:$B$74,2,FALSE)),"","（祝）"))</f>
        <v>木</v>
      </c>
      <c r="AD28" s="152"/>
      <c r="AE28" s="150"/>
      <c r="AF28" s="161" t="str">
        <f>IF(MONTH(DATE(($C$3+1),AG$6,$A28))&lt;&gt;AG$6,"",CHOOSE(WEEKDAY(DATE(($C$3+1),AG$6,$A28),1),"日","月","火","水","木","金","土")&amp;IF(ISNA(VLOOKUP(DATE(($C$3+1),AG$6,$A28),祝日一覧!$A$2:$B$74,2,FALSE)),"","（祝）"))</f>
        <v>日</v>
      </c>
      <c r="AG28" s="152"/>
      <c r="AH28" s="150"/>
      <c r="AI28" s="161" t="str">
        <f>IF(MONTH(DATE(($C$3+1),AJ$6,$A28))&lt;&gt;AJ$6,"",CHOOSE(WEEKDAY(DATE(($C$3+1),AJ$6,$A28),1),"日","月","火","水","木","金","土")&amp;IF(ISNA(VLOOKUP(DATE(($C$3+1),AJ$6,$A28),祝日一覧!$A$2:$B$74,2,FALSE)),"","（祝）"))</f>
        <v>日（祝）</v>
      </c>
      <c r="AJ28" s="152"/>
      <c r="AK28" s="150"/>
      <c r="AL28" s="89">
        <v>21</v>
      </c>
    </row>
    <row r="29" spans="1:38" ht="14.65" customHeight="1">
      <c r="A29" s="88">
        <v>22</v>
      </c>
      <c r="B29" s="58" t="str">
        <f>IF(MONTH(DATE(($C$3),C$6,$A29))&lt;&gt;C$6,"",CHOOSE(WEEKDAY(DATE(($C$3),C$6,$A29),1),"日","月","火","水","木","金","土")&amp;IF(ISNA(VLOOKUP(DATE(($C$3),C$6,$A29),祝日一覧!$A$2:$B$74,2,FALSE)),"","（祝）"))</f>
        <v>水</v>
      </c>
      <c r="C29" s="152"/>
      <c r="D29" s="150"/>
      <c r="E29" s="161" t="str">
        <f>IF(MONTH(DATE(($C$3),F$6,$A29))&lt;&gt;F$6,"",CHOOSE(WEEKDAY(DATE(($C$3),F$6,$A29),1),"日","月","火","水","木","金","土")&amp;IF(ISNA(VLOOKUP(DATE(($C$3),F$6,$A29),祝日一覧!$A$2:$B$74,2,FALSE)),"","（祝）"))</f>
        <v>金</v>
      </c>
      <c r="F29" s="152"/>
      <c r="G29" s="150"/>
      <c r="H29" s="161" t="str">
        <f>IF(MONTH(DATE(($C$3),I$6,$A29))&lt;&gt;I$6,"",CHOOSE(WEEKDAY(DATE(($C$3),I$6,$A29),1),"日","月","火","水","木","金","土")&amp;IF(ISNA(VLOOKUP(DATE(($C$3),I$6,$A29),祝日一覧!$A$2:$B$74,2,FALSE)),"","（祝）"))</f>
        <v>月</v>
      </c>
      <c r="I29" s="152"/>
      <c r="J29" s="150"/>
      <c r="K29" s="161" t="str">
        <f>IF(MONTH(DATE(($C$3),L$6,$A29))&lt;&gt;L$6,"",CHOOSE(WEEKDAY(DATE(($C$3),L$6,$A29),1),"日","月","火","水","木","金","土")&amp;IF(ISNA(VLOOKUP(DATE(($C$3),L$6,$A29),祝日一覧!$A$2:$B$74,2,FALSE)),"","（祝）"))</f>
        <v>水</v>
      </c>
      <c r="L29" s="152"/>
      <c r="M29" s="150"/>
      <c r="N29" s="161" t="str">
        <f>IF(MONTH(DATE(($C$3),O$6,$A29))&lt;&gt;O$6,"",CHOOSE(WEEKDAY(DATE(($C$3),O$6,$A29),1),"日","月","火","水","木","金","土")&amp;IF(ISNA(VLOOKUP(DATE(($C$3),O$6,$A29),祝日一覧!$A$2:$B$74,2,FALSE)),"","（祝）"))</f>
        <v>土</v>
      </c>
      <c r="O29" s="152"/>
      <c r="P29" s="150"/>
      <c r="Q29" s="161" t="str">
        <f>IF(MONTH(DATE(($C$3),R$6,$A29))&lt;&gt;R$6,"",CHOOSE(WEEKDAY(DATE(($C$3),R$6,$A29),1),"日","月","火","水","木","金","土")&amp;IF(ISNA(VLOOKUP(DATE(($C$3),R$6,$A29),祝日一覧!$A$2:$B$74,2,FALSE)),"","（祝）"))</f>
        <v>火（祝）</v>
      </c>
      <c r="R29" s="152"/>
      <c r="S29" s="150"/>
      <c r="T29" s="161" t="str">
        <f>IF(MONTH(DATE(($C$3),U$6,$A29))&lt;&gt;U$6,"",CHOOSE(WEEKDAY(DATE(($C$3),U$6,$A29),1),"日","月","火","水","木","金","土")&amp;IF(ISNA(VLOOKUP(DATE(($C$3),U$6,$A29),祝日一覧!$A$2:$B$74,2,FALSE)),"","（祝）"))</f>
        <v>木</v>
      </c>
      <c r="U29" s="152"/>
      <c r="V29" s="150"/>
      <c r="W29" s="161" t="str">
        <f>IF(MONTH(DATE(($C$3),X$6,$A29))&lt;&gt;X$6,"",CHOOSE(WEEKDAY(DATE(($C$3),X$6,$A29),1),"日","月","火","水","木","金","土")&amp;IF(ISNA(VLOOKUP(DATE(($C$3),X$6,$A29),祝日一覧!$A$2:$B$74,2,FALSE)),"","（祝）"))</f>
        <v>日</v>
      </c>
      <c r="X29" s="152"/>
      <c r="Y29" s="150"/>
      <c r="Z29" s="161" t="str">
        <f>IF(MONTH(DATE(($C$3),AA$6,$A29))&lt;&gt;AA$6,"",CHOOSE(WEEKDAY(DATE(($C$3),AA$6,$A29),1),"日","月","火","水","木","金","土")&amp;IF(ISNA(VLOOKUP(DATE(($C$3),AA$6,$A29),祝日一覧!$A$2:$B$74,2,FALSE)),"","（祝）"))</f>
        <v>火</v>
      </c>
      <c r="AA29" s="152"/>
      <c r="AB29" s="150"/>
      <c r="AC29" s="161" t="str">
        <f>IF(MONTH(DATE(($C$3+1),AD$6,$A29))&lt;&gt;AD$6,"",CHOOSE(WEEKDAY(DATE(($C$3+1),AD$6,$A29),1),"日","月","火","水","木","金","土")&amp;IF(ISNA(VLOOKUP(DATE(($C$3+1),AD$6,$A29),祝日一覧!$A$2:$B$74,2,FALSE)),"","（祝）"))</f>
        <v>金</v>
      </c>
      <c r="AD29" s="152"/>
      <c r="AE29" s="150"/>
      <c r="AF29" s="161" t="str">
        <f>IF(MONTH(DATE(($C$3+1),AG$6,$A29))&lt;&gt;AG$6,"",CHOOSE(WEEKDAY(DATE(($C$3+1),AG$6,$A29),1),"日","月","火","水","木","金","土")&amp;IF(ISNA(VLOOKUP(DATE(($C$3+1),AG$6,$A29),祝日一覧!$A$2:$B$74,2,FALSE)),"","（祝）"))</f>
        <v>月</v>
      </c>
      <c r="AG29" s="152"/>
      <c r="AH29" s="150"/>
      <c r="AI29" s="161" t="str">
        <f>IF(MONTH(DATE(($C$3+1),AJ$6,$A29))&lt;&gt;AJ$6,"",CHOOSE(WEEKDAY(DATE(($C$3+1),AJ$6,$A29),1),"日","月","火","水","木","金","土")&amp;IF(ISNA(VLOOKUP(DATE(($C$3+1),AJ$6,$A29),祝日一覧!$A$2:$B$74,2,FALSE)),"","（祝）"))</f>
        <v>月（祝）</v>
      </c>
      <c r="AJ29" s="152"/>
      <c r="AK29" s="150"/>
      <c r="AL29" s="89">
        <v>22</v>
      </c>
    </row>
    <row r="30" spans="1:38" ht="14.65" customHeight="1">
      <c r="A30" s="88">
        <v>23</v>
      </c>
      <c r="B30" s="58" t="str">
        <f>IF(MONTH(DATE(($C$3),C$6,$A30))&lt;&gt;C$6,"",CHOOSE(WEEKDAY(DATE(($C$3),C$6,$A30),1),"日","月","火","水","木","金","土")&amp;IF(ISNA(VLOOKUP(DATE(($C$3),C$6,$A30),祝日一覧!$A$2:$B$74,2,FALSE)),"","（祝）"))</f>
        <v>木</v>
      </c>
      <c r="C30" s="152"/>
      <c r="D30" s="150"/>
      <c r="E30" s="161" t="str">
        <f>IF(MONTH(DATE(($C$3),F$6,$A30))&lt;&gt;F$6,"",CHOOSE(WEEKDAY(DATE(($C$3),F$6,$A30),1),"日","月","火","水","木","金","土")&amp;IF(ISNA(VLOOKUP(DATE(($C$3),F$6,$A30),祝日一覧!$A$2:$B$74,2,FALSE)),"","（祝）"))</f>
        <v>土</v>
      </c>
      <c r="F30" s="152"/>
      <c r="G30" s="150"/>
      <c r="H30" s="161" t="str">
        <f>IF(MONTH(DATE(($C$3),I$6,$A30))&lt;&gt;I$6,"",CHOOSE(WEEKDAY(DATE(($C$3),I$6,$A30),1),"日","月","火","水","木","金","土")&amp;IF(ISNA(VLOOKUP(DATE(($C$3),I$6,$A30),祝日一覧!$A$2:$B$74,2,FALSE)),"","（祝）"))</f>
        <v>火</v>
      </c>
      <c r="I30" s="152"/>
      <c r="J30" s="150"/>
      <c r="K30" s="161" t="str">
        <f>IF(MONTH(DATE(($C$3),L$6,$A30))&lt;&gt;L$6,"",CHOOSE(WEEKDAY(DATE(($C$3),L$6,$A30),1),"日","月","火","水","木","金","土")&amp;IF(ISNA(VLOOKUP(DATE(($C$3),L$6,$A30),祝日一覧!$A$2:$B$74,2,FALSE)),"","（祝）"))</f>
        <v>木</v>
      </c>
      <c r="L30" s="152"/>
      <c r="M30" s="150"/>
      <c r="N30" s="161" t="str">
        <f>IF(MONTH(DATE(($C$3),O$6,$A30))&lt;&gt;O$6,"",CHOOSE(WEEKDAY(DATE(($C$3),O$6,$A30),1),"日","月","火","水","木","金","土")&amp;IF(ISNA(VLOOKUP(DATE(($C$3),O$6,$A30),祝日一覧!$A$2:$B$74,2,FALSE)),"","（祝）"))</f>
        <v>日</v>
      </c>
      <c r="O30" s="152"/>
      <c r="P30" s="150"/>
      <c r="Q30" s="161" t="str">
        <f>IF(MONTH(DATE(($C$3),R$6,$A30))&lt;&gt;R$6,"",CHOOSE(WEEKDAY(DATE(($C$3),R$6,$A30),1),"日","月","火","水","木","金","土")&amp;IF(ISNA(VLOOKUP(DATE(($C$3),R$6,$A30),祝日一覧!$A$2:$B$74,2,FALSE)),"","（祝）"))</f>
        <v>水（祝）</v>
      </c>
      <c r="R30" s="152"/>
      <c r="S30" s="150"/>
      <c r="T30" s="161" t="str">
        <f>IF(MONTH(DATE(($C$3),U$6,$A30))&lt;&gt;U$6,"",CHOOSE(WEEKDAY(DATE(($C$3),U$6,$A30),1),"日","月","火","水","木","金","土")&amp;IF(ISNA(VLOOKUP(DATE(($C$3),U$6,$A30),祝日一覧!$A$2:$B$74,2,FALSE)),"","（祝）"))</f>
        <v>金</v>
      </c>
      <c r="U30" s="152"/>
      <c r="V30" s="150"/>
      <c r="W30" s="161" t="str">
        <f>IF(MONTH(DATE(($C$3),X$6,$A30))&lt;&gt;X$6,"",CHOOSE(WEEKDAY(DATE(($C$3),X$6,$A30),1),"日","月","火","水","木","金","土")&amp;IF(ISNA(VLOOKUP(DATE(($C$3),X$6,$A30),祝日一覧!$A$2:$B$74,2,FALSE)),"","（祝）"))</f>
        <v>月（祝）</v>
      </c>
      <c r="X30" s="152"/>
      <c r="Y30" s="150"/>
      <c r="Z30" s="161" t="str">
        <f>IF(MONTH(DATE(($C$3),AA$6,$A30))&lt;&gt;AA$6,"",CHOOSE(WEEKDAY(DATE(($C$3),AA$6,$A30),1),"日","月","火","水","木","金","土")&amp;IF(ISNA(VLOOKUP(DATE(($C$3),AA$6,$A30),祝日一覧!$A$2:$B$74,2,FALSE)),"","（祝）"))</f>
        <v>水</v>
      </c>
      <c r="AA30" s="152"/>
      <c r="AB30" s="150"/>
      <c r="AC30" s="161" t="str">
        <f>IF(MONTH(DATE(($C$3+1),AD$6,$A30))&lt;&gt;AD$6,"",CHOOSE(WEEKDAY(DATE(($C$3+1),AD$6,$A30),1),"日","月","火","水","木","金","土")&amp;IF(ISNA(VLOOKUP(DATE(($C$3+1),AD$6,$A30),祝日一覧!$A$2:$B$74,2,FALSE)),"","（祝）"))</f>
        <v>土</v>
      </c>
      <c r="AD30" s="152"/>
      <c r="AE30" s="150"/>
      <c r="AF30" s="161" t="str">
        <f>IF(MONTH(DATE(($C$3+1),AG$6,$A30))&lt;&gt;AG$6,"",CHOOSE(WEEKDAY(DATE(($C$3+1),AG$6,$A30),1),"日","月","火","水","木","金","土")&amp;IF(ISNA(VLOOKUP(DATE(($C$3+1),AG$6,$A30),祝日一覧!$A$2:$B$74,2,FALSE)),"","（祝）"))</f>
        <v>火（祝）</v>
      </c>
      <c r="AG30" s="152"/>
      <c r="AH30" s="150"/>
      <c r="AI30" s="161" t="str">
        <f>IF(MONTH(DATE(($C$3+1),AJ$6,$A30))&lt;&gt;AJ$6,"",CHOOSE(WEEKDAY(DATE(($C$3+1),AJ$6,$A30),1),"日","月","火","水","木","金","土")&amp;IF(ISNA(VLOOKUP(DATE(($C$3+1),AJ$6,$A30),祝日一覧!$A$2:$B$74,2,FALSE)),"","（祝）"))</f>
        <v>火</v>
      </c>
      <c r="AJ30" s="152"/>
      <c r="AK30" s="150"/>
      <c r="AL30" s="89">
        <v>23</v>
      </c>
    </row>
    <row r="31" spans="1:38" ht="14.65" customHeight="1">
      <c r="A31" s="88">
        <v>24</v>
      </c>
      <c r="B31" s="58" t="str">
        <f>IF(MONTH(DATE(($C$3),C$6,$A31))&lt;&gt;C$6,"",CHOOSE(WEEKDAY(DATE(($C$3),C$6,$A31),1),"日","月","火","水","木","金","土")&amp;IF(ISNA(VLOOKUP(DATE(($C$3),C$6,$A31),祝日一覧!$A$2:$B$74,2,FALSE)),"","（祝）"))</f>
        <v>金</v>
      </c>
      <c r="C31" s="152"/>
      <c r="D31" s="150"/>
      <c r="E31" s="161" t="str">
        <f>IF(MONTH(DATE(($C$3),F$6,$A31))&lt;&gt;F$6,"",CHOOSE(WEEKDAY(DATE(($C$3),F$6,$A31),1),"日","月","火","水","木","金","土")&amp;IF(ISNA(VLOOKUP(DATE(($C$3),F$6,$A31),祝日一覧!$A$2:$B$74,2,FALSE)),"","（祝）"))</f>
        <v>日</v>
      </c>
      <c r="F31" s="152"/>
      <c r="G31" s="150"/>
      <c r="H31" s="161" t="str">
        <f>IF(MONTH(DATE(($C$3),I$6,$A31))&lt;&gt;I$6,"",CHOOSE(WEEKDAY(DATE(($C$3),I$6,$A31),1),"日","月","火","水","木","金","土")&amp;IF(ISNA(VLOOKUP(DATE(($C$3),I$6,$A31),祝日一覧!$A$2:$B$74,2,FALSE)),"","（祝）"))</f>
        <v>水</v>
      </c>
      <c r="I31" s="152"/>
      <c r="J31" s="150"/>
      <c r="K31" s="161" t="str">
        <f>IF(MONTH(DATE(($C$3),L$6,$A31))&lt;&gt;L$6,"",CHOOSE(WEEKDAY(DATE(($C$3),L$6,$A31),1),"日","月","火","水","木","金","土")&amp;IF(ISNA(VLOOKUP(DATE(($C$3),L$6,$A31),祝日一覧!$A$2:$B$74,2,FALSE)),"","（祝）"))</f>
        <v>金</v>
      </c>
      <c r="L31" s="152"/>
      <c r="M31" s="150"/>
      <c r="N31" s="161" t="str">
        <f>IF(MONTH(DATE(($C$3),O$6,$A31))&lt;&gt;O$6,"",CHOOSE(WEEKDAY(DATE(($C$3),O$6,$A31),1),"日","月","火","水","木","金","土")&amp;IF(ISNA(VLOOKUP(DATE(($C$3),O$6,$A31),祝日一覧!$A$2:$B$74,2,FALSE)),"","（祝）"))</f>
        <v>月</v>
      </c>
      <c r="O31" s="152"/>
      <c r="P31" s="150"/>
      <c r="Q31" s="161" t="str">
        <f>IF(MONTH(DATE(($C$3),R$6,$A31))&lt;&gt;R$6,"",CHOOSE(WEEKDAY(DATE(($C$3),R$6,$A31),1),"日","月","火","水","木","金","土")&amp;IF(ISNA(VLOOKUP(DATE(($C$3),R$6,$A31),祝日一覧!$A$2:$B$74,2,FALSE)),"","（祝）"))</f>
        <v>木</v>
      </c>
      <c r="R31" s="152"/>
      <c r="S31" s="150"/>
      <c r="T31" s="161" t="str">
        <f>IF(MONTH(DATE(($C$3),U$6,$A31))&lt;&gt;U$6,"",CHOOSE(WEEKDAY(DATE(($C$3),U$6,$A31),1),"日","月","火","水","木","金","土")&amp;IF(ISNA(VLOOKUP(DATE(($C$3),U$6,$A31),祝日一覧!$A$2:$B$74,2,FALSE)),"","（祝）"))</f>
        <v>土</v>
      </c>
      <c r="U31" s="152"/>
      <c r="V31" s="150"/>
      <c r="W31" s="161" t="str">
        <f>IF(MONTH(DATE(($C$3),X$6,$A31))&lt;&gt;X$6,"",CHOOSE(WEEKDAY(DATE(($C$3),X$6,$A31),1),"日","月","火","水","木","金","土")&amp;IF(ISNA(VLOOKUP(DATE(($C$3),X$6,$A31),祝日一覧!$A$2:$B$74,2,FALSE)),"","（祝）"))</f>
        <v>火</v>
      </c>
      <c r="X31" s="152"/>
      <c r="Y31" s="150"/>
      <c r="Z31" s="161" t="str">
        <f>IF(MONTH(DATE(($C$3),AA$6,$A31))&lt;&gt;AA$6,"",CHOOSE(WEEKDAY(DATE(($C$3),AA$6,$A31),1),"日","月","火","水","木","金","土")&amp;IF(ISNA(VLOOKUP(DATE(($C$3),AA$6,$A31),祝日一覧!$A$2:$B$74,2,FALSE)),"","（祝）"))</f>
        <v>木</v>
      </c>
      <c r="AA31" s="152"/>
      <c r="AB31" s="150"/>
      <c r="AC31" s="161" t="str">
        <f>IF(MONTH(DATE(($C$3+1),AD$6,$A31))&lt;&gt;AD$6,"",CHOOSE(WEEKDAY(DATE(($C$3+1),AD$6,$A31),1),"日","月","火","水","木","金","土")&amp;IF(ISNA(VLOOKUP(DATE(($C$3+1),AD$6,$A31),祝日一覧!$A$2:$B$74,2,FALSE)),"","（祝）"))</f>
        <v>日</v>
      </c>
      <c r="AD31" s="152"/>
      <c r="AE31" s="150"/>
      <c r="AF31" s="161" t="str">
        <f>IF(MONTH(DATE(($C$3+1),AG$6,$A31))&lt;&gt;AG$6,"",CHOOSE(WEEKDAY(DATE(($C$3+1),AG$6,$A31),1),"日","月","火","水","木","金","土")&amp;IF(ISNA(VLOOKUP(DATE(($C$3+1),AG$6,$A31),祝日一覧!$A$2:$B$74,2,FALSE)),"","（祝）"))</f>
        <v>水</v>
      </c>
      <c r="AG31" s="152"/>
      <c r="AH31" s="150"/>
      <c r="AI31" s="161" t="str">
        <f>IF(MONTH(DATE(($C$3+1),AJ$6,$A31))&lt;&gt;AJ$6,"",CHOOSE(WEEKDAY(DATE(($C$3+1),AJ$6,$A31),1),"日","月","火","水","木","金","土")&amp;IF(ISNA(VLOOKUP(DATE(($C$3+1),AJ$6,$A31),祝日一覧!$A$2:$B$74,2,FALSE)),"","（祝）"))</f>
        <v>水</v>
      </c>
      <c r="AJ31" s="152"/>
      <c r="AK31" s="150"/>
      <c r="AL31" s="89">
        <v>24</v>
      </c>
    </row>
    <row r="32" spans="1:38" ht="14.65" customHeight="1">
      <c r="A32" s="88">
        <v>25</v>
      </c>
      <c r="B32" s="58" t="str">
        <f>IF(MONTH(DATE(($C$3),C$6,$A32))&lt;&gt;C$6,"",CHOOSE(WEEKDAY(DATE(($C$3),C$6,$A32),1),"日","月","火","水","木","金","土")&amp;IF(ISNA(VLOOKUP(DATE(($C$3),C$6,$A32),祝日一覧!$A$2:$B$74,2,FALSE)),"","（祝）"))</f>
        <v>土</v>
      </c>
      <c r="C32" s="152"/>
      <c r="D32" s="150"/>
      <c r="E32" s="161" t="str">
        <f>IF(MONTH(DATE(($C$3),F$6,$A32))&lt;&gt;F$6,"",CHOOSE(WEEKDAY(DATE(($C$3),F$6,$A32),1),"日","月","火","水","木","金","土")&amp;IF(ISNA(VLOOKUP(DATE(($C$3),F$6,$A32),祝日一覧!$A$2:$B$74,2,FALSE)),"","（祝）"))</f>
        <v>月</v>
      </c>
      <c r="F32" s="152"/>
      <c r="G32" s="150"/>
      <c r="H32" s="161" t="str">
        <f>IF(MONTH(DATE(($C$3),I$6,$A32))&lt;&gt;I$6,"",CHOOSE(WEEKDAY(DATE(($C$3),I$6,$A32),1),"日","月","火","水","木","金","土")&amp;IF(ISNA(VLOOKUP(DATE(($C$3),I$6,$A32),祝日一覧!$A$2:$B$74,2,FALSE)),"","（祝）"))</f>
        <v>木</v>
      </c>
      <c r="I32" s="152"/>
      <c r="J32" s="150"/>
      <c r="K32" s="161" t="str">
        <f>IF(MONTH(DATE(($C$3),L$6,$A32))&lt;&gt;L$6,"",CHOOSE(WEEKDAY(DATE(($C$3),L$6,$A32),1),"日","月","火","水","木","金","土")&amp;IF(ISNA(VLOOKUP(DATE(($C$3),L$6,$A32),祝日一覧!$A$2:$B$74,2,FALSE)),"","（祝）"))</f>
        <v>土</v>
      </c>
      <c r="L32" s="152"/>
      <c r="M32" s="150"/>
      <c r="N32" s="161" t="str">
        <f>IF(MONTH(DATE(($C$3),O$6,$A32))&lt;&gt;O$6,"",CHOOSE(WEEKDAY(DATE(($C$3),O$6,$A32),1),"日","月","火","水","木","金","土")&amp;IF(ISNA(VLOOKUP(DATE(($C$3),O$6,$A32),祝日一覧!$A$2:$B$74,2,FALSE)),"","（祝）"))</f>
        <v>火</v>
      </c>
      <c r="O32" s="152"/>
      <c r="P32" s="150"/>
      <c r="Q32" s="161" t="str">
        <f>IF(MONTH(DATE(($C$3),R$6,$A32))&lt;&gt;R$6,"",CHOOSE(WEEKDAY(DATE(($C$3),R$6,$A32),1),"日","月","火","水","木","金","土")&amp;IF(ISNA(VLOOKUP(DATE(($C$3),R$6,$A32),祝日一覧!$A$2:$B$74,2,FALSE)),"","（祝）"))</f>
        <v>金</v>
      </c>
      <c r="R32" s="152"/>
      <c r="S32" s="150"/>
      <c r="T32" s="161" t="str">
        <f>IF(MONTH(DATE(($C$3),U$6,$A32))&lt;&gt;U$6,"",CHOOSE(WEEKDAY(DATE(($C$3),U$6,$A32),1),"日","月","火","水","木","金","土")&amp;IF(ISNA(VLOOKUP(DATE(($C$3),U$6,$A32),祝日一覧!$A$2:$B$74,2,FALSE)),"","（祝）"))</f>
        <v>日</v>
      </c>
      <c r="U32" s="152"/>
      <c r="V32" s="150"/>
      <c r="W32" s="161" t="str">
        <f>IF(MONTH(DATE(($C$3),X$6,$A32))&lt;&gt;X$6,"",CHOOSE(WEEKDAY(DATE(($C$3),X$6,$A32),1),"日","月","火","水","木","金","土")&amp;IF(ISNA(VLOOKUP(DATE(($C$3),X$6,$A32),祝日一覧!$A$2:$B$74,2,FALSE)),"","（祝）"))</f>
        <v>水</v>
      </c>
      <c r="X32" s="152"/>
      <c r="Y32" s="150"/>
      <c r="Z32" s="161" t="str">
        <f>IF(MONTH(DATE(($C$3),AA$6,$A32))&lt;&gt;AA$6,"",CHOOSE(WEEKDAY(DATE(($C$3),AA$6,$A32),1),"日","月","火","水","木","金","土")&amp;IF(ISNA(VLOOKUP(DATE(($C$3),AA$6,$A32),祝日一覧!$A$2:$B$74,2,FALSE)),"","（祝）"))</f>
        <v>金</v>
      </c>
      <c r="AA32" s="152"/>
      <c r="AB32" s="150"/>
      <c r="AC32" s="161" t="str">
        <f>IF(MONTH(DATE(($C$3+1),AD$6,$A32))&lt;&gt;AD$6,"",CHOOSE(WEEKDAY(DATE(($C$3+1),AD$6,$A32),1),"日","月","火","水","木","金","土")&amp;IF(ISNA(VLOOKUP(DATE(($C$3+1),AD$6,$A32),祝日一覧!$A$2:$B$74,2,FALSE)),"","（祝）"))</f>
        <v>月</v>
      </c>
      <c r="AD32" s="152"/>
      <c r="AE32" s="150"/>
      <c r="AF32" s="161" t="str">
        <f>IF(MONTH(DATE(($C$3+1),AG$6,$A32))&lt;&gt;AG$6,"",CHOOSE(WEEKDAY(DATE(($C$3+1),AG$6,$A32),1),"日","月","火","水","木","金","土")&amp;IF(ISNA(VLOOKUP(DATE(($C$3+1),AG$6,$A32),祝日一覧!$A$2:$B$74,2,FALSE)),"","（祝）"))</f>
        <v>木</v>
      </c>
      <c r="AG32" s="152"/>
      <c r="AH32" s="150"/>
      <c r="AI32" s="161" t="str">
        <f>IF(MONTH(DATE(($C$3+1),AJ$6,$A32))&lt;&gt;AJ$6,"",CHOOSE(WEEKDAY(DATE(($C$3+1),AJ$6,$A32),1),"日","月","火","水","木","金","土")&amp;IF(ISNA(VLOOKUP(DATE(($C$3+1),AJ$6,$A32),祝日一覧!$A$2:$B$74,2,FALSE)),"","（祝）"))</f>
        <v>木</v>
      </c>
      <c r="AJ32" s="152"/>
      <c r="AK32" s="150"/>
      <c r="AL32" s="89">
        <v>25</v>
      </c>
    </row>
    <row r="33" spans="1:38" ht="14.65" customHeight="1">
      <c r="A33" s="88">
        <v>26</v>
      </c>
      <c r="B33" s="58" t="str">
        <f>IF(MONTH(DATE(($C$3),C$6,$A33))&lt;&gt;C$6,"",CHOOSE(WEEKDAY(DATE(($C$3),C$6,$A33),1),"日","月","火","水","木","金","土")&amp;IF(ISNA(VLOOKUP(DATE(($C$3),C$6,$A33),祝日一覧!$A$2:$B$74,2,FALSE)),"","（祝）"))</f>
        <v>日</v>
      </c>
      <c r="C33" s="152">
        <v>4</v>
      </c>
      <c r="D33" s="150"/>
      <c r="E33" s="161" t="str">
        <f>IF(MONTH(DATE(($C$3),F$6,$A33))&lt;&gt;F$6,"",CHOOSE(WEEKDAY(DATE(($C$3),F$6,$A33),1),"日","月","火","水","木","金","土")&amp;IF(ISNA(VLOOKUP(DATE(($C$3),F$6,$A33),祝日一覧!$A$2:$B$74,2,FALSE)),"","（祝）"))</f>
        <v>火</v>
      </c>
      <c r="F33" s="152"/>
      <c r="G33" s="150"/>
      <c r="H33" s="161" t="str">
        <f>IF(MONTH(DATE(($C$3),I$6,$A33))&lt;&gt;I$6,"",CHOOSE(WEEKDAY(DATE(($C$3),I$6,$A33),1),"日","月","火","水","木","金","土")&amp;IF(ISNA(VLOOKUP(DATE(($C$3),I$6,$A33),祝日一覧!$A$2:$B$74,2,FALSE)),"","（祝）"))</f>
        <v>金</v>
      </c>
      <c r="I33" s="152"/>
      <c r="J33" s="150"/>
      <c r="K33" s="161" t="str">
        <f>IF(MONTH(DATE(($C$3),L$6,$A33))&lt;&gt;L$6,"",CHOOSE(WEEKDAY(DATE(($C$3),L$6,$A33),1),"日","月","火","水","木","金","土")&amp;IF(ISNA(VLOOKUP(DATE(($C$3),L$6,$A33),祝日一覧!$A$2:$B$74,2,FALSE)),"","（祝）"))</f>
        <v>日</v>
      </c>
      <c r="L33" s="152"/>
      <c r="M33" s="150"/>
      <c r="N33" s="161" t="str">
        <f>IF(MONTH(DATE(($C$3),O$6,$A33))&lt;&gt;O$6,"",CHOOSE(WEEKDAY(DATE(($C$3),O$6,$A33),1),"日","月","火","水","木","金","土")&amp;IF(ISNA(VLOOKUP(DATE(($C$3),O$6,$A33),祝日一覧!$A$2:$B$74,2,FALSE)),"","（祝）"))</f>
        <v>水</v>
      </c>
      <c r="O33" s="152"/>
      <c r="P33" s="150"/>
      <c r="Q33" s="161" t="str">
        <f>IF(MONTH(DATE(($C$3),R$6,$A33))&lt;&gt;R$6,"",CHOOSE(WEEKDAY(DATE(($C$3),R$6,$A33),1),"日","月","火","水","木","金","土")&amp;IF(ISNA(VLOOKUP(DATE(($C$3),R$6,$A33),祝日一覧!$A$2:$B$74,2,FALSE)),"","（祝）"))</f>
        <v>土</v>
      </c>
      <c r="R33" s="152"/>
      <c r="S33" s="150"/>
      <c r="T33" s="161" t="str">
        <f>IF(MONTH(DATE(($C$3),U$6,$A33))&lt;&gt;U$6,"",CHOOSE(WEEKDAY(DATE(($C$3),U$6,$A33),1),"日","月","火","水","木","金","土")&amp;IF(ISNA(VLOOKUP(DATE(($C$3),U$6,$A33),祝日一覧!$A$2:$B$74,2,FALSE)),"","（祝）"))</f>
        <v>月</v>
      </c>
      <c r="U33" s="152"/>
      <c r="V33" s="150"/>
      <c r="W33" s="161" t="str">
        <f>IF(MONTH(DATE(($C$3),X$6,$A33))&lt;&gt;X$6,"",CHOOSE(WEEKDAY(DATE(($C$3),X$6,$A33),1),"日","月","火","水","木","金","土")&amp;IF(ISNA(VLOOKUP(DATE(($C$3),X$6,$A33),祝日一覧!$A$2:$B$74,2,FALSE)),"","（祝）"))</f>
        <v>木</v>
      </c>
      <c r="X33" s="152"/>
      <c r="Y33" s="150"/>
      <c r="Z33" s="161" t="str">
        <f>IF(MONTH(DATE(($C$3),AA$6,$A33))&lt;&gt;AA$6,"",CHOOSE(WEEKDAY(DATE(($C$3),AA$6,$A33),1),"日","月","火","水","木","金","土")&amp;IF(ISNA(VLOOKUP(DATE(($C$3),AA$6,$A33),祝日一覧!$A$2:$B$74,2,FALSE)),"","（祝）"))</f>
        <v>土</v>
      </c>
      <c r="AA33" s="152"/>
      <c r="AB33" s="150"/>
      <c r="AC33" s="161" t="str">
        <f>IF(MONTH(DATE(($C$3+1),AD$6,$A33))&lt;&gt;AD$6,"",CHOOSE(WEEKDAY(DATE(($C$3+1),AD$6,$A33),1),"日","月","火","水","木","金","土")&amp;IF(ISNA(VLOOKUP(DATE(($C$3+1),AD$6,$A33),祝日一覧!$A$2:$B$74,2,FALSE)),"","（祝）"))</f>
        <v>火</v>
      </c>
      <c r="AD33" s="152"/>
      <c r="AE33" s="150"/>
      <c r="AF33" s="161" t="str">
        <f>IF(MONTH(DATE(($C$3+1),AG$6,$A33))&lt;&gt;AG$6,"",CHOOSE(WEEKDAY(DATE(($C$3+1),AG$6,$A33),1),"日","月","火","水","木","金","土")&amp;IF(ISNA(VLOOKUP(DATE(($C$3+1),AG$6,$A33),祝日一覧!$A$2:$B$74,2,FALSE)),"","（祝）"))</f>
        <v>金</v>
      </c>
      <c r="AG33" s="152"/>
      <c r="AH33" s="150"/>
      <c r="AI33" s="161" t="str">
        <f>IF(MONTH(DATE(($C$3+1),AJ$6,$A33))&lt;&gt;AJ$6,"",CHOOSE(WEEKDAY(DATE(($C$3+1),AJ$6,$A33),1),"日","月","火","水","木","金","土")&amp;IF(ISNA(VLOOKUP(DATE(($C$3+1),AJ$6,$A33),祝日一覧!$A$2:$B$74,2,FALSE)),"","（祝）"))</f>
        <v>金</v>
      </c>
      <c r="AJ33" s="152"/>
      <c r="AK33" s="150"/>
      <c r="AL33" s="89">
        <v>26</v>
      </c>
    </row>
    <row r="34" spans="1:38" ht="14.65" customHeight="1">
      <c r="A34" s="88">
        <v>27</v>
      </c>
      <c r="B34" s="58" t="str">
        <f>IF(MONTH(DATE(($C$3),C$6,$A34))&lt;&gt;C$6,"",CHOOSE(WEEKDAY(DATE(($C$3),C$6,$A34),1),"日","月","火","水","木","金","土")&amp;IF(ISNA(VLOOKUP(DATE(($C$3),C$6,$A34),祝日一覧!$A$2:$B$74,2,FALSE)),"","（祝）"))</f>
        <v>月</v>
      </c>
      <c r="C34" s="152"/>
      <c r="D34" s="150"/>
      <c r="E34" s="161" t="str">
        <f>IF(MONTH(DATE(($C$3),F$6,$A34))&lt;&gt;F$6,"",CHOOSE(WEEKDAY(DATE(($C$3),F$6,$A34),1),"日","月","火","水","木","金","土")&amp;IF(ISNA(VLOOKUP(DATE(($C$3),F$6,$A34),祝日一覧!$A$2:$B$74,2,FALSE)),"","（祝）"))</f>
        <v>水</v>
      </c>
      <c r="F34" s="152"/>
      <c r="G34" s="150"/>
      <c r="H34" s="161" t="str">
        <f>IF(MONTH(DATE(($C$3),I$6,$A34))&lt;&gt;I$6,"",CHOOSE(WEEKDAY(DATE(($C$3),I$6,$A34),1),"日","月","火","水","木","金","土")&amp;IF(ISNA(VLOOKUP(DATE(($C$3),I$6,$A34),祝日一覧!$A$2:$B$74,2,FALSE)),"","（祝）"))</f>
        <v>土</v>
      </c>
      <c r="I34" s="152"/>
      <c r="J34" s="150"/>
      <c r="K34" s="161" t="str">
        <f>IF(MONTH(DATE(($C$3),L$6,$A34))&lt;&gt;L$6,"",CHOOSE(WEEKDAY(DATE(($C$3),L$6,$A34),1),"日","月","火","水","木","金","土")&amp;IF(ISNA(VLOOKUP(DATE(($C$3),L$6,$A34),祝日一覧!$A$2:$B$74,2,FALSE)),"","（祝）"))</f>
        <v>月</v>
      </c>
      <c r="L34" s="152"/>
      <c r="M34" s="150"/>
      <c r="N34" s="161" t="str">
        <f>IF(MONTH(DATE(($C$3),O$6,$A34))&lt;&gt;O$6,"",CHOOSE(WEEKDAY(DATE(($C$3),O$6,$A34),1),"日","月","火","水","木","金","土")&amp;IF(ISNA(VLOOKUP(DATE(($C$3),O$6,$A34),祝日一覧!$A$2:$B$74,2,FALSE)),"","（祝）"))</f>
        <v>木</v>
      </c>
      <c r="O34" s="152"/>
      <c r="P34" s="150"/>
      <c r="Q34" s="161" t="str">
        <f>IF(MONTH(DATE(($C$3),R$6,$A34))&lt;&gt;R$6,"",CHOOSE(WEEKDAY(DATE(($C$3),R$6,$A34),1),"日","月","火","水","木","金","土")&amp;IF(ISNA(VLOOKUP(DATE(($C$3),R$6,$A34),祝日一覧!$A$2:$B$74,2,FALSE)),"","（祝）"))</f>
        <v>日</v>
      </c>
      <c r="R34" s="152"/>
      <c r="S34" s="150"/>
      <c r="T34" s="161" t="str">
        <f>IF(MONTH(DATE(($C$3),U$6,$A34))&lt;&gt;U$6,"",CHOOSE(WEEKDAY(DATE(($C$3),U$6,$A34),1),"日","月","火","水","木","金","土")&amp;IF(ISNA(VLOOKUP(DATE(($C$3),U$6,$A34),祝日一覧!$A$2:$B$74,2,FALSE)),"","（祝）"))</f>
        <v>火</v>
      </c>
      <c r="U34" s="152"/>
      <c r="V34" s="150"/>
      <c r="W34" s="161" t="str">
        <f>IF(MONTH(DATE(($C$3),X$6,$A34))&lt;&gt;X$6,"",CHOOSE(WEEKDAY(DATE(($C$3),X$6,$A34),1),"日","月","火","水","木","金","土")&amp;IF(ISNA(VLOOKUP(DATE(($C$3),X$6,$A34),祝日一覧!$A$2:$B$74,2,FALSE)),"","（祝）"))</f>
        <v>金</v>
      </c>
      <c r="X34" s="152"/>
      <c r="Y34" s="150"/>
      <c r="Z34" s="161" t="str">
        <f>IF(MONTH(DATE(($C$3),AA$6,$A34))&lt;&gt;AA$6,"",CHOOSE(WEEKDAY(DATE(($C$3),AA$6,$A34),1),"日","月","火","水","木","金","土")&amp;IF(ISNA(VLOOKUP(DATE(($C$3),AA$6,$A34),祝日一覧!$A$2:$B$74,2,FALSE)),"","（祝）"))</f>
        <v>日</v>
      </c>
      <c r="AA34" s="152"/>
      <c r="AB34" s="150"/>
      <c r="AC34" s="161" t="str">
        <f>IF(MONTH(DATE(($C$3+1),AD$6,$A34))&lt;&gt;AD$6,"",CHOOSE(WEEKDAY(DATE(($C$3+1),AD$6,$A34),1),"日","月","火","水","木","金","土")&amp;IF(ISNA(VLOOKUP(DATE(($C$3+1),AD$6,$A34),祝日一覧!$A$2:$B$74,2,FALSE)),"","（祝）"))</f>
        <v>水</v>
      </c>
      <c r="AD34" s="152"/>
      <c r="AE34" s="150"/>
      <c r="AF34" s="161" t="str">
        <f>IF(MONTH(DATE(($C$3+1),AG$6,$A34))&lt;&gt;AG$6,"",CHOOSE(WEEKDAY(DATE(($C$3+1),AG$6,$A34),1),"日","月","火","水","木","金","土")&amp;IF(ISNA(VLOOKUP(DATE(($C$3+1),AG$6,$A34),祝日一覧!$A$2:$B$74,2,FALSE)),"","（祝）"))</f>
        <v>土</v>
      </c>
      <c r="AG34" s="152"/>
      <c r="AH34" s="150"/>
      <c r="AI34" s="161" t="str">
        <f>IF(MONTH(DATE(($C$3+1),AJ$6,$A34))&lt;&gt;AJ$6,"",CHOOSE(WEEKDAY(DATE(($C$3+1),AJ$6,$A34),1),"日","月","火","水","木","金","土")&amp;IF(ISNA(VLOOKUP(DATE(($C$3+1),AJ$6,$A34),祝日一覧!$A$2:$B$74,2,FALSE)),"","（祝）"))</f>
        <v>土</v>
      </c>
      <c r="AJ34" s="152"/>
      <c r="AK34" s="150"/>
      <c r="AL34" s="89">
        <v>27</v>
      </c>
    </row>
    <row r="35" spans="1:38" ht="14.65" customHeight="1">
      <c r="A35" s="88">
        <v>28</v>
      </c>
      <c r="B35" s="58" t="str">
        <f>IF(MONTH(DATE(($C$3),C$6,$A35))&lt;&gt;C$6,"",CHOOSE(WEEKDAY(DATE(($C$3),C$6,$A35),1),"日","月","火","水","木","金","土")&amp;IF(ISNA(VLOOKUP(DATE(($C$3),C$6,$A35),祝日一覧!$A$2:$B$74,2,FALSE)),"","（祝）"))</f>
        <v>火</v>
      </c>
      <c r="C35" s="152"/>
      <c r="D35" s="150"/>
      <c r="E35" s="161" t="str">
        <f>IF(MONTH(DATE(($C$3),F$6,$A35))&lt;&gt;F$6,"",CHOOSE(WEEKDAY(DATE(($C$3),F$6,$A35),1),"日","月","火","水","木","金","土")&amp;IF(ISNA(VLOOKUP(DATE(($C$3),F$6,$A35),祝日一覧!$A$2:$B$74,2,FALSE)),"","（祝）"))</f>
        <v>木</v>
      </c>
      <c r="F35" s="152"/>
      <c r="G35" s="150"/>
      <c r="H35" s="161" t="str">
        <f>IF(MONTH(DATE(($C$3),I$6,$A35))&lt;&gt;I$6,"",CHOOSE(WEEKDAY(DATE(($C$3),I$6,$A35),1),"日","月","火","水","木","金","土")&amp;IF(ISNA(VLOOKUP(DATE(($C$3),I$6,$A35),祝日一覧!$A$2:$B$74,2,FALSE)),"","（祝）"))</f>
        <v>日</v>
      </c>
      <c r="I35" s="152"/>
      <c r="J35" s="150"/>
      <c r="K35" s="161" t="str">
        <f>IF(MONTH(DATE(($C$3),L$6,$A35))&lt;&gt;L$6,"",CHOOSE(WEEKDAY(DATE(($C$3),L$6,$A35),1),"日","月","火","水","木","金","土")&amp;IF(ISNA(VLOOKUP(DATE(($C$3),L$6,$A35),祝日一覧!$A$2:$B$74,2,FALSE)),"","（祝）"))</f>
        <v>火</v>
      </c>
      <c r="L35" s="152"/>
      <c r="M35" s="150"/>
      <c r="N35" s="161" t="str">
        <f>IF(MONTH(DATE(($C$3),O$6,$A35))&lt;&gt;O$6,"",CHOOSE(WEEKDAY(DATE(($C$3),O$6,$A35),1),"日","月","火","水","木","金","土")&amp;IF(ISNA(VLOOKUP(DATE(($C$3),O$6,$A35),祝日一覧!$A$2:$B$74,2,FALSE)),"","（祝）"))</f>
        <v>金</v>
      </c>
      <c r="O35" s="152"/>
      <c r="P35" s="150"/>
      <c r="Q35" s="161" t="str">
        <f>IF(MONTH(DATE(($C$3),R$6,$A35))&lt;&gt;R$6,"",CHOOSE(WEEKDAY(DATE(($C$3),R$6,$A35),1),"日","月","火","水","木","金","土")&amp;IF(ISNA(VLOOKUP(DATE(($C$3),R$6,$A35),祝日一覧!$A$2:$B$74,2,FALSE)),"","（祝）"))</f>
        <v>月</v>
      </c>
      <c r="R35" s="152"/>
      <c r="S35" s="150"/>
      <c r="T35" s="161" t="str">
        <f>IF(MONTH(DATE(($C$3),U$6,$A35))&lt;&gt;U$6,"",CHOOSE(WEEKDAY(DATE(($C$3),U$6,$A35),1),"日","月","火","水","木","金","土")&amp;IF(ISNA(VLOOKUP(DATE(($C$3),U$6,$A35),祝日一覧!$A$2:$B$74,2,FALSE)),"","（祝）"))</f>
        <v>水</v>
      </c>
      <c r="U35" s="152"/>
      <c r="V35" s="150"/>
      <c r="W35" s="161" t="str">
        <f>IF(MONTH(DATE(($C$3),X$6,$A35))&lt;&gt;X$6,"",CHOOSE(WEEKDAY(DATE(($C$3),X$6,$A35),1),"日","月","火","水","木","金","土")&amp;IF(ISNA(VLOOKUP(DATE(($C$3),X$6,$A35),祝日一覧!$A$2:$B$74,2,FALSE)),"","（祝）"))</f>
        <v>土</v>
      </c>
      <c r="X35" s="152"/>
      <c r="Y35" s="150"/>
      <c r="Z35" s="161" t="str">
        <f>IF(MONTH(DATE(($C$3),AA$6,$A35))&lt;&gt;AA$6,"",CHOOSE(WEEKDAY(DATE(($C$3),AA$6,$A35),1),"日","月","火","水","木","金","土")&amp;IF(ISNA(VLOOKUP(DATE(($C$3),AA$6,$A35),祝日一覧!$A$2:$B$74,2,FALSE)),"","（祝）"))</f>
        <v>月</v>
      </c>
      <c r="AA35" s="152"/>
      <c r="AB35" s="150"/>
      <c r="AC35" s="161" t="str">
        <f>IF(MONTH(DATE(($C$3+1),AD$6,$A35))&lt;&gt;AD$6,"",CHOOSE(WEEKDAY(DATE(($C$3+1),AD$6,$A35),1),"日","月","火","水","木","金","土")&amp;IF(ISNA(VLOOKUP(DATE(($C$3+1),AD$6,$A35),祝日一覧!$A$2:$B$74,2,FALSE)),"","（祝）"))</f>
        <v>木</v>
      </c>
      <c r="AD35" s="152"/>
      <c r="AE35" s="150"/>
      <c r="AF35" s="161" t="str">
        <f>IF(MONTH(DATE(($C$3+1),AG$6,$A35))&lt;&gt;AG$6,"",CHOOSE(WEEKDAY(DATE(($C$3+1),AG$6,$A35),1),"日","月","火","水","木","金","土")&amp;IF(ISNA(VLOOKUP(DATE(($C$3+1),AG$6,$A35),祝日一覧!$A$2:$B$74,2,FALSE)),"","（祝）"))</f>
        <v>日</v>
      </c>
      <c r="AG35" s="152"/>
      <c r="AH35" s="150"/>
      <c r="AI35" s="161" t="str">
        <f>IF(MONTH(DATE(($C$3+1),AJ$6,$A35))&lt;&gt;AJ$6,"",CHOOSE(WEEKDAY(DATE(($C$3+1),AJ$6,$A35),1),"日","月","火","水","木","金","土")&amp;IF(ISNA(VLOOKUP(DATE(($C$3+1),AJ$6,$A35),祝日一覧!$A$2:$B$74,2,FALSE)),"","（祝）"))</f>
        <v>日</v>
      </c>
      <c r="AJ35" s="152"/>
      <c r="AK35" s="150"/>
      <c r="AL35" s="89">
        <v>28</v>
      </c>
    </row>
    <row r="36" spans="1:38" ht="14.65" customHeight="1">
      <c r="A36" s="88">
        <v>29</v>
      </c>
      <c r="B36" s="58" t="str">
        <f>IF(MONTH(DATE(($C$3),C$6,$A36))&lt;&gt;C$6,"",CHOOSE(WEEKDAY(DATE(($C$3),C$6,$A36),1),"日","月","火","水","木","金","土")&amp;IF(ISNA(VLOOKUP(DATE(($C$3),C$6,$A36),祝日一覧!$A$2:$B$74,2,FALSE)),"","（祝）"))</f>
        <v>水（祝）</v>
      </c>
      <c r="C36" s="152"/>
      <c r="D36" s="150"/>
      <c r="E36" s="161" t="str">
        <f>IF(MONTH(DATE(($C$3),F$6,$A36))&lt;&gt;F$6,"",CHOOSE(WEEKDAY(DATE(($C$3),F$6,$A36),1),"日","月","火","水","木","金","土")&amp;IF(ISNA(VLOOKUP(DATE(($C$3),F$6,$A36),祝日一覧!$A$2:$B$74,2,FALSE)),"","（祝）"))</f>
        <v>金</v>
      </c>
      <c r="F36" s="152"/>
      <c r="G36" s="150"/>
      <c r="H36" s="161" t="str">
        <f>IF(MONTH(DATE(($C$3),I$6,$A36))&lt;&gt;I$6,"",CHOOSE(WEEKDAY(DATE(($C$3),I$6,$A36),1),"日","月","火","水","木","金","土")&amp;IF(ISNA(VLOOKUP(DATE(($C$3),I$6,$A36),祝日一覧!$A$2:$B$74,2,FALSE)),"","（祝）"))</f>
        <v>月</v>
      </c>
      <c r="I36" s="152"/>
      <c r="J36" s="150"/>
      <c r="K36" s="161" t="str">
        <f>IF(MONTH(DATE(($C$3),L$6,$A36))&lt;&gt;L$6,"",CHOOSE(WEEKDAY(DATE(($C$3),L$6,$A36),1),"日","月","火","水","木","金","土")&amp;IF(ISNA(VLOOKUP(DATE(($C$3),L$6,$A36),祝日一覧!$A$2:$B$74,2,FALSE)),"","（祝）"))</f>
        <v>水</v>
      </c>
      <c r="L36" s="152"/>
      <c r="M36" s="150"/>
      <c r="N36" s="161" t="str">
        <f>IF(MONTH(DATE(($C$3),O$6,$A36))&lt;&gt;O$6,"",CHOOSE(WEEKDAY(DATE(($C$3),O$6,$A36),1),"日","月","火","水","木","金","土")&amp;IF(ISNA(VLOOKUP(DATE(($C$3),O$6,$A36),祝日一覧!$A$2:$B$74,2,FALSE)),"","（祝）"))</f>
        <v>土</v>
      </c>
      <c r="O36" s="152"/>
      <c r="P36" s="150"/>
      <c r="Q36" s="161" t="str">
        <f>IF(MONTH(DATE(($C$3),R$6,$A36))&lt;&gt;R$6,"",CHOOSE(WEEKDAY(DATE(($C$3),R$6,$A36),1),"日","月","火","水","木","金","土")&amp;IF(ISNA(VLOOKUP(DATE(($C$3),R$6,$A36),祝日一覧!$A$2:$B$74,2,FALSE)),"","（祝）"))</f>
        <v>火</v>
      </c>
      <c r="R36" s="152"/>
      <c r="S36" s="150"/>
      <c r="T36" s="161" t="str">
        <f>IF(MONTH(DATE(($C$3),U$6,$A36))&lt;&gt;U$6,"",CHOOSE(WEEKDAY(DATE(($C$3),U$6,$A36),1),"日","月","火","水","木","金","土")&amp;IF(ISNA(VLOOKUP(DATE(($C$3),U$6,$A36),祝日一覧!$A$2:$B$74,2,FALSE)),"","（祝）"))</f>
        <v>木</v>
      </c>
      <c r="U36" s="152"/>
      <c r="V36" s="150"/>
      <c r="W36" s="161" t="str">
        <f>IF(MONTH(DATE(($C$3),X$6,$A36))&lt;&gt;X$6,"",CHOOSE(WEEKDAY(DATE(($C$3),X$6,$A36),1),"日","月","火","水","木","金","土")&amp;IF(ISNA(VLOOKUP(DATE(($C$3),X$6,$A36),祝日一覧!$A$2:$B$74,2,FALSE)),"","（祝）"))</f>
        <v>日</v>
      </c>
      <c r="X36" s="152"/>
      <c r="Y36" s="150"/>
      <c r="Z36" s="161" t="str">
        <f>IF(MONTH(DATE(($C$3),AA$6,$A36))&lt;&gt;AA$6,"",CHOOSE(WEEKDAY(DATE(($C$3),AA$6,$A36),1),"日","月","火","水","木","金","土")&amp;IF(ISNA(VLOOKUP(DATE(($C$3),AA$6,$A36),祝日一覧!$A$2:$B$74,2,FALSE)),"","（祝）"))</f>
        <v>火</v>
      </c>
      <c r="AA36" s="152"/>
      <c r="AB36" s="150"/>
      <c r="AC36" s="161" t="str">
        <f>IF(MONTH(DATE(($C$3+1),AD$6,$A36))&lt;&gt;AD$6,"",CHOOSE(WEEKDAY(DATE(($C$3+1),AD$6,$A36),1),"日","月","火","水","木","金","土")&amp;IF(ISNA(VLOOKUP(DATE(($C$3+1),AD$6,$A36),祝日一覧!$A$2:$B$74,2,FALSE)),"","（祝）"))</f>
        <v>金</v>
      </c>
      <c r="AD36" s="152"/>
      <c r="AE36" s="150"/>
      <c r="AF36" s="161" t="str">
        <f>IF(MONTH(DATE(($C$3+1),AG$6,$A36))&lt;&gt;AG$6,"",CHOOSE(WEEKDAY(DATE(($C$3+1),AG$6,$A36),1),"日","月","火","水","木","金","土")&amp;IF(ISNA(VLOOKUP(DATE(($C$3+1),AG$6,$A36),祝日一覧!$A$2:$B$74,2,FALSE)),"","（祝）"))</f>
        <v/>
      </c>
      <c r="AG36" s="152"/>
      <c r="AH36" s="150"/>
      <c r="AI36" s="161" t="str">
        <f>IF(MONTH(DATE(($C$3+1),AJ$6,$A36))&lt;&gt;AJ$6,"",CHOOSE(WEEKDAY(DATE(($C$3+1),AJ$6,$A36),1),"日","月","火","水","木","金","土")&amp;IF(ISNA(VLOOKUP(DATE(($C$3+1),AJ$6,$A36),祝日一覧!$A$2:$B$74,2,FALSE)),"","（祝）"))</f>
        <v>月</v>
      </c>
      <c r="AJ36" s="152"/>
      <c r="AK36" s="150"/>
      <c r="AL36" s="89">
        <v>29</v>
      </c>
    </row>
    <row r="37" spans="1:38" ht="14.65" customHeight="1">
      <c r="A37" s="88">
        <v>30</v>
      </c>
      <c r="B37" s="58" t="str">
        <f>IF(MONTH(DATE(($C$3),C$6,$A37))&lt;&gt;C$6,"",CHOOSE(WEEKDAY(DATE(($C$3),C$6,$A37),1),"日","月","火","水","木","金","土")&amp;IF(ISNA(VLOOKUP(DATE(($C$3),C$6,$A37),祝日一覧!$A$2:$B$74,2,FALSE)),"","（祝）"))</f>
        <v>木</v>
      </c>
      <c r="C37" s="152"/>
      <c r="D37" s="150"/>
      <c r="E37" s="161" t="str">
        <f>IF(MONTH(DATE(($C$3),F$6,$A37))&lt;&gt;F$6,"",CHOOSE(WEEKDAY(DATE(($C$3),F$6,$A37),1),"日","月","火","水","木","金","土")&amp;IF(ISNA(VLOOKUP(DATE(($C$3),F$6,$A37),祝日一覧!$A$2:$B$74,2,FALSE)),"","（祝）"))</f>
        <v>土</v>
      </c>
      <c r="F37" s="152"/>
      <c r="G37" s="150"/>
      <c r="H37" s="161" t="str">
        <f>IF(MONTH(DATE(($C$3),I$6,$A37))&lt;&gt;I$6,"",CHOOSE(WEEKDAY(DATE(($C$3),I$6,$A37),1),"日","月","火","水","木","金","土")&amp;IF(ISNA(VLOOKUP(DATE(($C$3),I$6,$A37),祝日一覧!$A$2:$B$74,2,FALSE)),"","（祝）"))</f>
        <v>火</v>
      </c>
      <c r="I37" s="152"/>
      <c r="J37" s="150"/>
      <c r="K37" s="161" t="str">
        <f>IF(MONTH(DATE(($C$3),L$6,$A37))&lt;&gt;L$6,"",CHOOSE(WEEKDAY(DATE(($C$3),L$6,$A37),1),"日","月","火","水","木","金","土")&amp;IF(ISNA(VLOOKUP(DATE(($C$3),L$6,$A37),祝日一覧!$A$2:$B$74,2,FALSE)),"","（祝）"))</f>
        <v>木</v>
      </c>
      <c r="L37" s="152"/>
      <c r="M37" s="150"/>
      <c r="N37" s="161" t="str">
        <f>IF(MONTH(DATE(($C$3),O$6,$A37))&lt;&gt;O$6,"",CHOOSE(WEEKDAY(DATE(($C$3),O$6,$A37),1),"日","月","火","水","木","金","土")&amp;IF(ISNA(VLOOKUP(DATE(($C$3),O$6,$A37),祝日一覧!$A$2:$B$74,2,FALSE)),"","（祝）"))</f>
        <v>日</v>
      </c>
      <c r="O37" s="152"/>
      <c r="P37" s="150"/>
      <c r="Q37" s="161" t="str">
        <f>IF(MONTH(DATE(($C$3),R$6,$A37))&lt;&gt;R$6,"",CHOOSE(WEEKDAY(DATE(($C$3),R$6,$A37),1),"日","月","火","水","木","金","土")&amp;IF(ISNA(VLOOKUP(DATE(($C$3),R$6,$A37),祝日一覧!$A$2:$B$74,2,FALSE)),"","（祝）"))</f>
        <v>水</v>
      </c>
      <c r="R37" s="152"/>
      <c r="S37" s="150"/>
      <c r="T37" s="161" t="str">
        <f>IF(MONTH(DATE(($C$3),U$6,$A37))&lt;&gt;U$6,"",CHOOSE(WEEKDAY(DATE(($C$3),U$6,$A37),1),"日","月","火","水","木","金","土")&amp;IF(ISNA(VLOOKUP(DATE(($C$3),U$6,$A37),祝日一覧!$A$2:$B$74,2,FALSE)),"","（祝）"))</f>
        <v>金</v>
      </c>
      <c r="U37" s="152"/>
      <c r="V37" s="150"/>
      <c r="W37" s="161" t="str">
        <f>IF(MONTH(DATE(($C$3),X$6,$A37))&lt;&gt;X$6,"",CHOOSE(WEEKDAY(DATE(($C$3),X$6,$A37),1),"日","月","火","水","木","金","土")&amp;IF(ISNA(VLOOKUP(DATE(($C$3),X$6,$A37),祝日一覧!$A$2:$B$74,2,FALSE)),"","（祝）"))</f>
        <v>月</v>
      </c>
      <c r="X37" s="152"/>
      <c r="Y37" s="150"/>
      <c r="Z37" s="161" t="str">
        <f>IF(MONTH(DATE(($C$3),AA$6,$A37))&lt;&gt;AA$6,"",CHOOSE(WEEKDAY(DATE(($C$3),AA$6,$A37),1),"日","月","火","水","木","金","土")&amp;IF(ISNA(VLOOKUP(DATE(($C$3),AA$6,$A37),祝日一覧!$A$2:$B$74,2,FALSE)),"","（祝）"))</f>
        <v>水</v>
      </c>
      <c r="AA37" s="152"/>
      <c r="AB37" s="150"/>
      <c r="AC37" s="161" t="str">
        <f>IF(MONTH(DATE(($C$3+1),AD$6,$A37))&lt;&gt;AD$6,"",CHOOSE(WEEKDAY(DATE(($C$3+1),AD$6,$A37),1),"日","月","火","水","木","金","土")&amp;IF(ISNA(VLOOKUP(DATE(($C$3+1),AD$6,$A37),祝日一覧!$A$2:$B$74,2,FALSE)),"","（祝）"))</f>
        <v>土</v>
      </c>
      <c r="AD37" s="152"/>
      <c r="AE37" s="150"/>
      <c r="AF37" s="161" t="str">
        <f>IF(MONTH(DATE(($C$3+1),AG$6,$A37))&lt;&gt;AG$6,"",CHOOSE(WEEKDAY(DATE(($C$3+1),AG$6,$A37),1),"日","月","火","水","木","金","土")&amp;IF(ISNA(VLOOKUP(DATE(($C$3+1),AG$6,$A37),祝日一覧!$A$2:$B$74,2,FALSE)),"","（祝）"))</f>
        <v/>
      </c>
      <c r="AG37" s="152"/>
      <c r="AH37" s="150"/>
      <c r="AI37" s="161" t="str">
        <f>IF(MONTH(DATE(($C$3+1),AJ$6,$A37))&lt;&gt;AJ$6,"",CHOOSE(WEEKDAY(DATE(($C$3+1),AJ$6,$A37),1),"日","月","火","水","木","金","土")&amp;IF(ISNA(VLOOKUP(DATE(($C$3+1),AJ$6,$A37),祝日一覧!$A$2:$B$74,2,FALSE)),"","（祝）"))</f>
        <v>火</v>
      </c>
      <c r="AJ37" s="152"/>
      <c r="AK37" s="150"/>
      <c r="AL37" s="89">
        <v>30</v>
      </c>
    </row>
    <row r="38" spans="1:38" ht="14.65" customHeight="1" thickBot="1">
      <c r="A38" s="90">
        <v>31</v>
      </c>
      <c r="B38" s="58" t="str">
        <f>IF(MONTH(DATE(($C$3),C$6,$A38))&lt;&gt;C$6,"",CHOOSE(WEEKDAY(DATE(($C$3),C$6,$A38),1),"日","月","火","水","木","金","土")&amp;IF(ISNA(VLOOKUP(DATE(($C$3),C$6,$A38),祝日一覧!$A$2:$B$74,2,FALSE)),"","（祝）"))</f>
        <v/>
      </c>
      <c r="C38" s="153"/>
      <c r="D38" s="154"/>
      <c r="E38" s="161" t="str">
        <f>IF(MONTH(DATE(($C$3),F$6,$A38))&lt;&gt;F$6,"",CHOOSE(WEEKDAY(DATE(($C$3),F$6,$A38),1),"日","月","火","水","木","金","土")&amp;IF(ISNA(VLOOKUP(DATE(($C$3),F$6,$A38),祝日一覧!$A$2:$B$74,2,FALSE)),"","（祝）"))</f>
        <v>日</v>
      </c>
      <c r="F38" s="153"/>
      <c r="G38" s="154"/>
      <c r="H38" s="161" t="str">
        <f>IF(MONTH(DATE(($C$3),I$6,$A38))&lt;&gt;I$6,"",CHOOSE(WEEKDAY(DATE(($C$3),I$6,$A38),1),"日","月","火","水","木","金","土")&amp;IF(ISNA(VLOOKUP(DATE(($C$3),I$6,$A38),祝日一覧!$A$2:$B$74,2,FALSE)),"","（祝）"))</f>
        <v/>
      </c>
      <c r="I38" s="153"/>
      <c r="J38" s="154"/>
      <c r="K38" s="161" t="str">
        <f>IF(MONTH(DATE(($C$3),L$6,$A38))&lt;&gt;L$6,"",CHOOSE(WEEKDAY(DATE(($C$3),L$6,$A38),1),"日","月","火","水","木","金","土")&amp;IF(ISNA(VLOOKUP(DATE(($C$3),L$6,$A38),祝日一覧!$A$2:$B$74,2,FALSE)),"","（祝）"))</f>
        <v>金</v>
      </c>
      <c r="L38" s="153"/>
      <c r="M38" s="154"/>
      <c r="N38" s="161" t="str">
        <f>IF(MONTH(DATE(($C$3),O$6,$A38))&lt;&gt;O$6,"",CHOOSE(WEEKDAY(DATE(($C$3),O$6,$A38),1),"日","月","火","水","木","金","土")&amp;IF(ISNA(VLOOKUP(DATE(($C$3),O$6,$A38),祝日一覧!$A$2:$B$74,2,FALSE)),"","（祝）"))</f>
        <v>月</v>
      </c>
      <c r="O38" s="153"/>
      <c r="P38" s="154"/>
      <c r="Q38" s="161" t="str">
        <f>IF(MONTH(DATE(($C$3),R$6,$A38))&lt;&gt;R$6,"",CHOOSE(WEEKDAY(DATE(($C$3),R$6,$A38),1),"日","月","火","水","木","金","土")&amp;IF(ISNA(VLOOKUP(DATE(($C$3),R$6,$A38),祝日一覧!$A$2:$B$74,2,FALSE)),"","（祝）"))</f>
        <v/>
      </c>
      <c r="R38" s="153"/>
      <c r="S38" s="154"/>
      <c r="T38" s="161" t="str">
        <f>IF(MONTH(DATE(($C$3),U$6,$A38))&lt;&gt;U$6,"",CHOOSE(WEEKDAY(DATE(($C$3),U$6,$A38),1),"日","月","火","水","木","金","土")&amp;IF(ISNA(VLOOKUP(DATE(($C$3),U$6,$A38),祝日一覧!$A$2:$B$74,2,FALSE)),"","（祝）"))</f>
        <v>土</v>
      </c>
      <c r="U38" s="153"/>
      <c r="V38" s="154"/>
      <c r="W38" s="161" t="str">
        <f>IF(MONTH(DATE(($C$3),X$6,$A38))&lt;&gt;X$6,"",CHOOSE(WEEKDAY(DATE(($C$3),X$6,$A38),1),"日","月","火","水","木","金","土")&amp;IF(ISNA(VLOOKUP(DATE(($C$3),X$6,$A38),祝日一覧!$A$2:$B$74,2,FALSE)),"","（祝）"))</f>
        <v/>
      </c>
      <c r="X38" s="153"/>
      <c r="Y38" s="154"/>
      <c r="Z38" s="161" t="str">
        <f>IF(MONTH(DATE(($C$3),AA$6,$A38))&lt;&gt;AA$6,"",CHOOSE(WEEKDAY(DATE(($C$3),AA$6,$A38),1),"日","月","火","水","木","金","土")&amp;IF(ISNA(VLOOKUP(DATE(($C$3),AA$6,$A38),祝日一覧!$A$2:$B$74,2,FALSE)),"","（祝）"))</f>
        <v>木</v>
      </c>
      <c r="AA38" s="153"/>
      <c r="AB38" s="154"/>
      <c r="AC38" s="161" t="str">
        <f>IF(MONTH(DATE(($C$3+1),AD$6,$A38))&lt;&gt;AD$6,"",CHOOSE(WEEKDAY(DATE(($C$3+1),AD$6,$A38),1),"日","月","火","水","木","金","土")&amp;IF(ISNA(VLOOKUP(DATE(($C$3+1),AD$6,$A38),祝日一覧!$A$2:$B$74,2,FALSE)),"","（祝）"))</f>
        <v>日</v>
      </c>
      <c r="AD38" s="153"/>
      <c r="AE38" s="154"/>
      <c r="AF38" s="161" t="str">
        <f>IF(MONTH(DATE(($C$3+1),AG$6,$A38))&lt;&gt;AG$6,"",CHOOSE(WEEKDAY(DATE(($C$3+1),AG$6,$A38),1),"日","月","火","水","木","金","土")&amp;IF(ISNA(VLOOKUP(DATE(($C$3+1),AG$6,$A38),祝日一覧!$A$2:$B$74,2,FALSE)),"","（祝）"))</f>
        <v/>
      </c>
      <c r="AG38" s="153"/>
      <c r="AH38" s="154"/>
      <c r="AI38" s="161" t="str">
        <f>IF(MONTH(DATE(($C$3+1),AJ$6,$A38))&lt;&gt;AJ$6,"",CHOOSE(WEEKDAY(DATE(($C$3+1),AJ$6,$A38),1),"日","月","火","水","木","金","土")&amp;IF(ISNA(VLOOKUP(DATE(($C$3+1),AJ$6,$A38),祝日一覧!$A$2:$B$74,2,FALSE)),"","（祝）"))</f>
        <v>水</v>
      </c>
      <c r="AJ38" s="153"/>
      <c r="AK38" s="154"/>
      <c r="AL38" s="91">
        <v>31</v>
      </c>
    </row>
    <row r="39" spans="1:38" ht="14.45" customHeight="1">
      <c r="A39" s="220" t="s">
        <v>176</v>
      </c>
      <c r="B39" s="221"/>
      <c r="C39" s="156">
        <f>COUNT(C8:C38)-COUNTA(D8:D38)</f>
        <v>2</v>
      </c>
      <c r="D39" s="66" t="s">
        <v>7</v>
      </c>
      <c r="E39" s="67"/>
      <c r="F39" s="157">
        <f>COUNT(F8:F38)-COUNTA(G8:G38)</f>
        <v>0</v>
      </c>
      <c r="G39" s="66" t="s">
        <v>7</v>
      </c>
      <c r="H39" s="67"/>
      <c r="I39" s="157">
        <f>COUNT(I8:I38)-COUNTA(J8:J38)</f>
        <v>0</v>
      </c>
      <c r="J39" s="66" t="s">
        <v>7</v>
      </c>
      <c r="K39" s="67"/>
      <c r="L39" s="157">
        <f>COUNT(L8:L38)-COUNTA(M8:M38)</f>
        <v>0</v>
      </c>
      <c r="M39" s="66" t="s">
        <v>7</v>
      </c>
      <c r="N39" s="67"/>
      <c r="O39" s="157">
        <f>COUNT(O8:O38)-COUNTA(P8:P38)</f>
        <v>0</v>
      </c>
      <c r="P39" s="66" t="s">
        <v>7</v>
      </c>
      <c r="Q39" s="67"/>
      <c r="R39" s="157">
        <f>COUNT(R8:R38)-COUNTA(S8:S38)</f>
        <v>0</v>
      </c>
      <c r="S39" s="66" t="s">
        <v>7</v>
      </c>
      <c r="T39" s="67"/>
      <c r="U39" s="157">
        <f>COUNT(U8:U38)-COUNTA(V8:V38)</f>
        <v>0</v>
      </c>
      <c r="V39" s="66" t="s">
        <v>7</v>
      </c>
      <c r="W39" s="67"/>
      <c r="X39" s="157">
        <f>COUNT(X8:X38)-COUNTA(Y8:Y38)</f>
        <v>0</v>
      </c>
      <c r="Y39" s="66" t="s">
        <v>7</v>
      </c>
      <c r="Z39" s="67"/>
      <c r="AA39" s="157">
        <f>COUNT(AA8:AA38)-COUNTA(AB8:AB38)</f>
        <v>0</v>
      </c>
      <c r="AB39" s="66" t="s">
        <v>7</v>
      </c>
      <c r="AC39" s="67"/>
      <c r="AD39" s="157">
        <f>COUNT(AD8:AD38)-COUNTA(AE8:AE38)</f>
        <v>0</v>
      </c>
      <c r="AE39" s="66" t="s">
        <v>7</v>
      </c>
      <c r="AF39" s="67"/>
      <c r="AG39" s="157">
        <f>COUNT(AG8:AG38)-COUNTA(AH8:AH38)</f>
        <v>0</v>
      </c>
      <c r="AH39" s="66" t="s">
        <v>7</v>
      </c>
      <c r="AI39" s="67"/>
      <c r="AJ39" s="157">
        <f>COUNT(AJ8:AJ38)-COUNTA(AK8:AK38)</f>
        <v>0</v>
      </c>
      <c r="AK39" s="66" t="s">
        <v>7</v>
      </c>
      <c r="AL39" s="69"/>
    </row>
    <row r="40" spans="1:38" ht="14.45" customHeight="1" thickBot="1">
      <c r="A40" s="222" t="s">
        <v>8</v>
      </c>
      <c r="B40" s="223"/>
      <c r="C40" s="70">
        <f>SUM(C8:C38)</f>
        <v>12</v>
      </c>
      <c r="D40" s="71" t="s">
        <v>6</v>
      </c>
      <c r="E40" s="72"/>
      <c r="F40" s="73">
        <f>SUM(F8:F38)</f>
        <v>0</v>
      </c>
      <c r="G40" s="71" t="s">
        <v>6</v>
      </c>
      <c r="H40" s="72"/>
      <c r="I40" s="73">
        <f>SUM(I8:I38)</f>
        <v>0</v>
      </c>
      <c r="J40" s="71" t="s">
        <v>6</v>
      </c>
      <c r="K40" s="72"/>
      <c r="L40" s="73">
        <f>SUM(L8:L38)</f>
        <v>0</v>
      </c>
      <c r="M40" s="71" t="s">
        <v>6</v>
      </c>
      <c r="N40" s="72"/>
      <c r="O40" s="73">
        <f>SUM(O8:O38)</f>
        <v>0</v>
      </c>
      <c r="P40" s="71" t="s">
        <v>6</v>
      </c>
      <c r="Q40" s="72"/>
      <c r="R40" s="73">
        <f>SUM(R8:R38)</f>
        <v>0</v>
      </c>
      <c r="S40" s="71" t="s">
        <v>6</v>
      </c>
      <c r="T40" s="72"/>
      <c r="U40" s="73">
        <f>SUM(U8:U38)</f>
        <v>0</v>
      </c>
      <c r="V40" s="71" t="s">
        <v>6</v>
      </c>
      <c r="W40" s="72"/>
      <c r="X40" s="73">
        <f>SUM(X8:X38)</f>
        <v>0</v>
      </c>
      <c r="Y40" s="71" t="s">
        <v>6</v>
      </c>
      <c r="Z40" s="72"/>
      <c r="AA40" s="73">
        <f>SUM(AA8:AA38)</f>
        <v>0</v>
      </c>
      <c r="AB40" s="71" t="s">
        <v>6</v>
      </c>
      <c r="AC40" s="72"/>
      <c r="AD40" s="73">
        <f>SUM(AD8:AD38)</f>
        <v>0</v>
      </c>
      <c r="AE40" s="71" t="s">
        <v>6</v>
      </c>
      <c r="AF40" s="72"/>
      <c r="AG40" s="73">
        <f>SUM(AG8:AG38)</f>
        <v>0</v>
      </c>
      <c r="AH40" s="71" t="s">
        <v>6</v>
      </c>
      <c r="AI40" s="72"/>
      <c r="AJ40" s="73">
        <f>SUM(AJ8:AJ38)</f>
        <v>0</v>
      </c>
      <c r="AK40" s="74" t="s">
        <v>6</v>
      </c>
      <c r="AL40" s="75"/>
    </row>
    <row r="41" spans="1:38" ht="8.25" customHeight="1" thickBot="1"/>
    <row r="42" spans="1:38" ht="14.25" thickBot="1">
      <c r="B42" s="83" t="s">
        <v>113</v>
      </c>
      <c r="C42" s="204" t="s">
        <v>10</v>
      </c>
      <c r="D42" s="204"/>
      <c r="E42" s="204"/>
      <c r="F42" s="204"/>
      <c r="G42" s="204"/>
      <c r="H42" s="204"/>
      <c r="I42" s="204"/>
      <c r="J42" s="204"/>
      <c r="K42" s="204"/>
      <c r="L42" s="204"/>
      <c r="M42" s="204"/>
      <c r="N42" s="204"/>
      <c r="O42" s="204"/>
      <c r="P42" s="204"/>
      <c r="Q42" s="204"/>
      <c r="R42" s="204"/>
      <c r="S42" s="204"/>
      <c r="T42" s="204"/>
      <c r="U42" s="204"/>
      <c r="V42" s="204"/>
      <c r="W42" s="204"/>
      <c r="X42" s="204"/>
      <c r="Y42" s="204"/>
      <c r="AF42" s="224" t="s">
        <v>177</v>
      </c>
      <c r="AG42" s="225"/>
      <c r="AH42" s="225"/>
      <c r="AI42" s="202">
        <f>C39+F39+I39+L39+O39+R39+U39+X39+AA39+AD39+AG39+AJ39</f>
        <v>2</v>
      </c>
      <c r="AJ42" s="203"/>
      <c r="AK42" s="203"/>
      <c r="AL42" s="92" t="s">
        <v>7</v>
      </c>
    </row>
    <row r="43" spans="1:38" ht="14.25" thickBot="1">
      <c r="B43" s="83" t="s">
        <v>113</v>
      </c>
      <c r="C43" s="204" t="s">
        <v>178</v>
      </c>
      <c r="D43" s="204"/>
      <c r="E43" s="204"/>
      <c r="F43" s="204"/>
      <c r="G43" s="204"/>
      <c r="H43" s="204"/>
      <c r="I43" s="204"/>
      <c r="J43" s="204"/>
      <c r="K43" s="204"/>
      <c r="L43" s="204"/>
      <c r="M43" s="204"/>
      <c r="N43" s="204"/>
      <c r="O43" s="204"/>
      <c r="P43" s="204"/>
      <c r="Q43" s="204"/>
      <c r="R43" s="204"/>
      <c r="S43" s="204"/>
      <c r="T43" s="204"/>
      <c r="U43" s="204"/>
      <c r="Z43" s="205" t="s">
        <v>179</v>
      </c>
      <c r="AA43" s="206"/>
      <c r="AB43" s="207"/>
      <c r="AC43" s="207"/>
      <c r="AD43" s="109" t="s">
        <v>6</v>
      </c>
      <c r="AF43" s="208" t="s">
        <v>9</v>
      </c>
      <c r="AG43" s="209"/>
      <c r="AH43" s="209"/>
      <c r="AI43" s="210">
        <f>C40+F40+I40+L40+O40+R40+U40+X40+AA40+AD40+AG40+AJ40</f>
        <v>12</v>
      </c>
      <c r="AJ43" s="211"/>
      <c r="AK43" s="211"/>
      <c r="AL43" s="93" t="s">
        <v>6</v>
      </c>
    </row>
    <row r="45" spans="1:38">
      <c r="B45" s="98"/>
      <c r="C45" s="98"/>
      <c r="D45" s="99"/>
      <c r="E45" s="98"/>
      <c r="F45" s="94" t="s">
        <v>11</v>
      </c>
    </row>
    <row r="46" spans="1:38">
      <c r="B46" s="95"/>
      <c r="C46" s="95"/>
      <c r="D46" s="96"/>
      <c r="E46" s="95"/>
      <c r="F46" s="94" t="s">
        <v>12</v>
      </c>
      <c r="G46" s="94"/>
      <c r="H46" s="97"/>
    </row>
  </sheetData>
  <mergeCells count="56">
    <mergeCell ref="A39:B39"/>
    <mergeCell ref="A40:B40"/>
    <mergeCell ref="C42:Y42"/>
    <mergeCell ref="AF42:AH42"/>
    <mergeCell ref="AD6:AE6"/>
    <mergeCell ref="AF6:AF7"/>
    <mergeCell ref="AG6:AH6"/>
    <mergeCell ref="L6:M6"/>
    <mergeCell ref="N6:N7"/>
    <mergeCell ref="O6:P6"/>
    <mergeCell ref="Q6:Q7"/>
    <mergeCell ref="R6:S6"/>
    <mergeCell ref="T6:T7"/>
    <mergeCell ref="A6:A7"/>
    <mergeCell ref="B6:B7"/>
    <mergeCell ref="C6:D6"/>
    <mergeCell ref="Y2:AA2"/>
    <mergeCell ref="AB2:AC2"/>
    <mergeCell ref="AI42:AK42"/>
    <mergeCell ref="C43:U43"/>
    <mergeCell ref="Z43:AA43"/>
    <mergeCell ref="AB43:AC43"/>
    <mergeCell ref="AF43:AH43"/>
    <mergeCell ref="AI43:AK43"/>
    <mergeCell ref="L4:P4"/>
    <mergeCell ref="AG4:AL4"/>
    <mergeCell ref="AI6:AI7"/>
    <mergeCell ref="AG2:AL2"/>
    <mergeCell ref="C3:F3"/>
    <mergeCell ref="G3:I3"/>
    <mergeCell ref="J3:Q3"/>
    <mergeCell ref="S3:U4"/>
    <mergeCell ref="R2:R4"/>
    <mergeCell ref="S2:U2"/>
    <mergeCell ref="V2:X2"/>
    <mergeCell ref="AJ6:AK6"/>
    <mergeCell ref="AL6:AL7"/>
    <mergeCell ref="AD2:AF2"/>
    <mergeCell ref="AD4:AF4"/>
    <mergeCell ref="Z6:Z7"/>
    <mergeCell ref="AA6:AB6"/>
    <mergeCell ref="AC6:AC7"/>
    <mergeCell ref="AD5:AI5"/>
    <mergeCell ref="V3:X4"/>
    <mergeCell ref="Y3:AA4"/>
    <mergeCell ref="AB3:AC4"/>
    <mergeCell ref="AD3:AF3"/>
    <mergeCell ref="AG3:AL3"/>
    <mergeCell ref="E6:E7"/>
    <mergeCell ref="F6:G6"/>
    <mergeCell ref="U6:V6"/>
    <mergeCell ref="W6:W7"/>
    <mergeCell ref="X6:Y6"/>
    <mergeCell ref="H6:H7"/>
    <mergeCell ref="I6:J6"/>
    <mergeCell ref="K6:K7"/>
  </mergeCells>
  <phoneticPr fontId="6"/>
  <conditionalFormatting sqref="B8:B38 E8:E38 H8:H38 K8:K38 N8:N38 Q8:Q38 T8:T38 W8:W38 Z8:Z38 AC8:AC38 AF8:AF38 AI8:AI38">
    <cfRule type="cellIs" dxfId="493" priority="517" operator="equal">
      <formula>"日（祝）"</formula>
    </cfRule>
    <cfRule type="cellIs" dxfId="492" priority="518" operator="equal">
      <formula>"土（祝）"</formula>
    </cfRule>
  </conditionalFormatting>
  <conditionalFormatting sqref="B8:AK38">
    <cfRule type="cellIs" dxfId="491" priority="1" operator="equal">
      <formula>"金（休）"</formula>
    </cfRule>
    <cfRule type="cellIs" dxfId="490" priority="2" operator="equal">
      <formula>"木（休）"</formula>
    </cfRule>
    <cfRule type="cellIs" dxfId="489" priority="3" operator="equal">
      <formula>"水（休）"</formula>
    </cfRule>
    <cfRule type="cellIs" dxfId="488" priority="4" operator="equal">
      <formula>"火（休）"</formula>
    </cfRule>
    <cfRule type="cellIs" dxfId="487" priority="5" operator="equal">
      <formula>"月（休）"</formula>
    </cfRule>
    <cfRule type="cellIs" dxfId="486" priority="6" operator="equal">
      <formula>"金（祝）"</formula>
    </cfRule>
    <cfRule type="cellIs" dxfId="485" priority="7" operator="equal">
      <formula>"木（祝）"</formula>
    </cfRule>
    <cfRule type="cellIs" dxfId="484" priority="8" operator="equal">
      <formula>"水（祝）"</formula>
    </cfRule>
    <cfRule type="cellIs" dxfId="483" priority="9" operator="equal">
      <formula>"火（祝）"</formula>
    </cfRule>
    <cfRule type="cellIs" dxfId="482" priority="10" operator="equal">
      <formula>"月（祝）"</formula>
    </cfRule>
    <cfRule type="cellIs" dxfId="481" priority="11" operator="equal">
      <formula>"土"</formula>
    </cfRule>
    <cfRule type="cellIs" dxfId="480" priority="12" operator="equal">
      <formula>"日"</formula>
    </cfRule>
  </conditionalFormatting>
  <dataValidations count="2">
    <dataValidation allowBlank="1" showErrorMessage="1" prompt="年度を入力ください。_x000a_H２２～２４年度まで対応しています。" sqref="C3" xr:uid="{00000000-0002-0000-0100-000000000000}"/>
    <dataValidation type="list" allowBlank="1" showInputMessage="1" showErrorMessage="1" sqref="AK8:AK38 D8:D38 G8:G38 J8:J38 M8:M38 P8:P38 S8:S38 V8:V38 Y8:Y38 AB8:AB38 AE8:AE38 AH8:AH38" xr:uid="{00000000-0002-0000-0100-000001000000}">
      <formula1>"○"</formula1>
    </dataValidation>
  </dataValidations>
  <pageMargins left="0.19685039370078741" right="0.15748031496062992" top="0.23622047244094491" bottom="0.11811023622047245" header="0" footer="0"/>
  <pageSetup paperSize="9"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プルダウン用!$B$4:$B$16</xm:f>
          </x14:formula1>
          <xm:sqref>G3:I3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AL46"/>
  <sheetViews>
    <sheetView showGridLines="0" showZeros="0" tabSelected="1" zoomScaleNormal="100" workbookViewId="0">
      <pane xSplit="1" ySplit="6" topLeftCell="B7" activePane="bottomRight" state="frozen"/>
      <selection activeCell="Z29" sqref="Z29"/>
      <selection pane="topRight" activeCell="Z29" sqref="Z29"/>
      <selection pane="bottomLeft" activeCell="Z29" sqref="Z29"/>
      <selection pane="bottomRight" activeCell="AG2" sqref="AG2:AL2"/>
    </sheetView>
  </sheetViews>
  <sheetFormatPr defaultRowHeight="13.5"/>
  <cols>
    <col min="1" max="1" width="3.25" style="148" customWidth="1"/>
    <col min="2" max="2" width="3.875" style="83" customWidth="1"/>
    <col min="3" max="3" width="4.125" style="83" customWidth="1"/>
    <col min="4" max="4" width="3.625" style="84" customWidth="1"/>
    <col min="5" max="5" width="3.875" style="83" customWidth="1"/>
    <col min="6" max="6" width="4.125" style="84" customWidth="1"/>
    <col min="7" max="7" width="3.625" style="84" customWidth="1"/>
    <col min="8" max="8" width="3.875" style="83" customWidth="1"/>
    <col min="9" max="9" width="4.125" style="84" customWidth="1"/>
    <col min="10" max="10" width="3.625" style="84" customWidth="1"/>
    <col min="11" max="11" width="3.875" style="83" customWidth="1"/>
    <col min="12" max="12" width="4.125" style="84" customWidth="1"/>
    <col min="13" max="13" width="3.625" style="84" customWidth="1"/>
    <col min="14" max="14" width="3.875" style="83" customWidth="1"/>
    <col min="15" max="15" width="4.125" style="84" customWidth="1"/>
    <col min="16" max="16" width="3.625" style="84" customWidth="1"/>
    <col min="17" max="17" width="3.875" style="83" customWidth="1"/>
    <col min="18" max="18" width="4.125" style="84" customWidth="1"/>
    <col min="19" max="19" width="3.625" style="84" customWidth="1"/>
    <col min="20" max="20" width="3.875" style="83" customWidth="1"/>
    <col min="21" max="21" width="4.125" style="84" customWidth="1"/>
    <col min="22" max="22" width="3.625" style="84" customWidth="1"/>
    <col min="23" max="23" width="3.875" style="83" customWidth="1"/>
    <col min="24" max="24" width="4.125" style="84" customWidth="1"/>
    <col min="25" max="25" width="3.625" style="84" customWidth="1"/>
    <col min="26" max="26" width="3.875" style="83" customWidth="1"/>
    <col min="27" max="27" width="4.125" style="84" customWidth="1"/>
    <col min="28" max="28" width="3.625" style="84" customWidth="1"/>
    <col min="29" max="29" width="3.875" style="83" customWidth="1"/>
    <col min="30" max="30" width="4.125" style="84" customWidth="1"/>
    <col min="31" max="31" width="3.625" style="84" customWidth="1"/>
    <col min="32" max="32" width="3.875" style="83" customWidth="1"/>
    <col min="33" max="33" width="4.125" style="84" customWidth="1"/>
    <col min="34" max="34" width="3.625" style="84" customWidth="1"/>
    <col min="35" max="35" width="3.875" style="83" customWidth="1"/>
    <col min="36" max="36" width="4.125" style="84" customWidth="1"/>
    <col min="37" max="37" width="3.625" style="84" customWidth="1"/>
    <col min="38" max="38" width="3.25" style="148" customWidth="1"/>
    <col min="39" max="16384" width="9" style="84"/>
  </cols>
  <sheetData>
    <row r="1" spans="1:38" ht="2.1" customHeight="1" thickBot="1">
      <c r="G1" s="85"/>
      <c r="J1" s="85"/>
      <c r="M1" s="85"/>
      <c r="P1" s="85"/>
      <c r="S1" s="85"/>
      <c r="V1" s="85"/>
      <c r="Y1" s="85"/>
      <c r="AB1" s="85"/>
      <c r="AE1" s="85"/>
      <c r="AH1" s="85"/>
      <c r="AK1" s="85"/>
    </row>
    <row r="2" spans="1:38" ht="17.25" customHeight="1" thickBot="1">
      <c r="D2" s="85"/>
      <c r="G2" s="85"/>
      <c r="J2" s="85"/>
      <c r="M2" s="85"/>
      <c r="P2" s="85"/>
      <c r="R2" s="166" t="s">
        <v>140</v>
      </c>
      <c r="S2" s="227" t="s">
        <v>141</v>
      </c>
      <c r="T2" s="228"/>
      <c r="U2" s="229"/>
      <c r="V2" s="227" t="s">
        <v>142</v>
      </c>
      <c r="W2" s="228"/>
      <c r="X2" s="229"/>
      <c r="Y2" s="235" t="s">
        <v>143</v>
      </c>
      <c r="Z2" s="236"/>
      <c r="AA2" s="237"/>
      <c r="AB2" s="245" t="s">
        <v>144</v>
      </c>
      <c r="AC2" s="237"/>
      <c r="AD2" s="230" t="s">
        <v>5</v>
      </c>
      <c r="AE2" s="230"/>
      <c r="AF2" s="230"/>
      <c r="AG2" s="232" t="s">
        <v>130</v>
      </c>
      <c r="AH2" s="233"/>
      <c r="AI2" s="233"/>
      <c r="AJ2" s="233"/>
      <c r="AK2" s="233"/>
      <c r="AL2" s="234"/>
    </row>
    <row r="3" spans="1:38" ht="21.95" customHeight="1">
      <c r="C3" s="239">
        <v>2026</v>
      </c>
      <c r="D3" s="239"/>
      <c r="E3" s="239"/>
      <c r="F3" s="239"/>
      <c r="G3" s="238" t="s">
        <v>168</v>
      </c>
      <c r="H3" s="238"/>
      <c r="I3" s="238"/>
      <c r="J3" s="218" t="s">
        <v>167</v>
      </c>
      <c r="K3" s="218"/>
      <c r="L3" s="218"/>
      <c r="M3" s="218"/>
      <c r="N3" s="218"/>
      <c r="O3" s="218"/>
      <c r="P3" s="218"/>
      <c r="Q3" s="219"/>
      <c r="R3" s="167"/>
      <c r="S3" s="178"/>
      <c r="T3" s="247"/>
      <c r="U3" s="248"/>
      <c r="V3" s="178"/>
      <c r="W3" s="247"/>
      <c r="X3" s="248"/>
      <c r="Y3" s="252"/>
      <c r="Z3" s="253"/>
      <c r="AA3" s="254"/>
      <c r="AB3" s="190" t="str">
        <f>IF(AI43&gt;AB43,"発令時数超過","")</f>
        <v/>
      </c>
      <c r="AC3" s="191"/>
      <c r="AD3" s="230" t="s">
        <v>3</v>
      </c>
      <c r="AE3" s="230"/>
      <c r="AF3" s="230"/>
      <c r="AG3" s="232"/>
      <c r="AH3" s="233"/>
      <c r="AI3" s="233"/>
      <c r="AJ3" s="233"/>
      <c r="AK3" s="233"/>
      <c r="AL3" s="234"/>
    </row>
    <row r="4" spans="1:38" ht="17.25" customHeight="1" thickBot="1">
      <c r="D4" s="85"/>
      <c r="G4" s="85"/>
      <c r="J4" s="85"/>
      <c r="L4" s="212" t="s">
        <v>148</v>
      </c>
      <c r="M4" s="246"/>
      <c r="N4" s="246"/>
      <c r="O4" s="246"/>
      <c r="P4" s="246"/>
      <c r="Q4" s="101"/>
      <c r="R4" s="168"/>
      <c r="S4" s="249"/>
      <c r="T4" s="250"/>
      <c r="U4" s="251"/>
      <c r="V4" s="249"/>
      <c r="W4" s="250"/>
      <c r="X4" s="251"/>
      <c r="Y4" s="255"/>
      <c r="Z4" s="256"/>
      <c r="AA4" s="257"/>
      <c r="AB4" s="192"/>
      <c r="AC4" s="193"/>
      <c r="AD4" s="231" t="s">
        <v>4</v>
      </c>
      <c r="AE4" s="231"/>
      <c r="AF4" s="231"/>
      <c r="AG4" s="232"/>
      <c r="AH4" s="233"/>
      <c r="AI4" s="233"/>
      <c r="AJ4" s="233"/>
      <c r="AK4" s="233"/>
      <c r="AL4" s="234"/>
    </row>
    <row r="5" spans="1:38" ht="3.75" customHeight="1" thickBot="1">
      <c r="D5" s="85"/>
      <c r="G5" s="85"/>
      <c r="J5" s="85"/>
      <c r="M5" s="85"/>
      <c r="P5" s="85"/>
      <c r="S5" s="85"/>
      <c r="V5" s="85"/>
      <c r="Y5" s="85"/>
      <c r="AB5" s="85"/>
      <c r="AD5" s="226"/>
      <c r="AE5" s="226"/>
      <c r="AF5" s="226"/>
      <c r="AG5" s="226"/>
      <c r="AH5" s="226"/>
      <c r="AI5" s="226"/>
    </row>
    <row r="6" spans="1:38" s="148" customFormat="1" ht="18" customHeight="1">
      <c r="A6" s="172" t="s">
        <v>0</v>
      </c>
      <c r="B6" s="162" t="s">
        <v>1</v>
      </c>
      <c r="C6" s="164">
        <v>4</v>
      </c>
      <c r="D6" s="165"/>
      <c r="E6" s="162" t="s">
        <v>1</v>
      </c>
      <c r="F6" s="164">
        <v>5</v>
      </c>
      <c r="G6" s="165"/>
      <c r="H6" s="162" t="s">
        <v>1</v>
      </c>
      <c r="I6" s="164">
        <v>6</v>
      </c>
      <c r="J6" s="165"/>
      <c r="K6" s="162" t="s">
        <v>1</v>
      </c>
      <c r="L6" s="164">
        <v>7</v>
      </c>
      <c r="M6" s="165"/>
      <c r="N6" s="162" t="s">
        <v>1</v>
      </c>
      <c r="O6" s="164">
        <v>8</v>
      </c>
      <c r="P6" s="165"/>
      <c r="Q6" s="162" t="s">
        <v>1</v>
      </c>
      <c r="R6" s="164">
        <v>9</v>
      </c>
      <c r="S6" s="165"/>
      <c r="T6" s="162" t="s">
        <v>1</v>
      </c>
      <c r="U6" s="164">
        <v>10</v>
      </c>
      <c r="V6" s="165"/>
      <c r="W6" s="162" t="s">
        <v>1</v>
      </c>
      <c r="X6" s="164">
        <v>11</v>
      </c>
      <c r="Y6" s="165"/>
      <c r="Z6" s="162" t="s">
        <v>1</v>
      </c>
      <c r="AA6" s="164">
        <v>12</v>
      </c>
      <c r="AB6" s="165"/>
      <c r="AC6" s="162" t="s">
        <v>1</v>
      </c>
      <c r="AD6" s="164">
        <v>1</v>
      </c>
      <c r="AE6" s="165"/>
      <c r="AF6" s="162" t="s">
        <v>1</v>
      </c>
      <c r="AG6" s="164">
        <v>2</v>
      </c>
      <c r="AH6" s="165"/>
      <c r="AI6" s="162" t="s">
        <v>1</v>
      </c>
      <c r="AJ6" s="164">
        <v>3</v>
      </c>
      <c r="AK6" s="165"/>
      <c r="AL6" s="172" t="s">
        <v>2</v>
      </c>
    </row>
    <row r="7" spans="1:38" s="148" customFormat="1" ht="14.85" customHeight="1">
      <c r="A7" s="173"/>
      <c r="B7" s="163"/>
      <c r="C7" s="145" t="s">
        <v>174</v>
      </c>
      <c r="D7" s="105" t="s">
        <v>175</v>
      </c>
      <c r="E7" s="244"/>
      <c r="F7" s="145" t="s">
        <v>174</v>
      </c>
      <c r="G7" s="105" t="s">
        <v>175</v>
      </c>
      <c r="H7" s="163"/>
      <c r="I7" s="145" t="s">
        <v>174</v>
      </c>
      <c r="J7" s="105" t="s">
        <v>175</v>
      </c>
      <c r="K7" s="163"/>
      <c r="L7" s="145" t="s">
        <v>174</v>
      </c>
      <c r="M7" s="105" t="s">
        <v>175</v>
      </c>
      <c r="N7" s="163"/>
      <c r="O7" s="145" t="s">
        <v>174</v>
      </c>
      <c r="P7" s="105" t="s">
        <v>175</v>
      </c>
      <c r="Q7" s="163"/>
      <c r="R7" s="145" t="s">
        <v>174</v>
      </c>
      <c r="S7" s="105" t="s">
        <v>175</v>
      </c>
      <c r="T7" s="163"/>
      <c r="U7" s="145" t="s">
        <v>174</v>
      </c>
      <c r="V7" s="105" t="s">
        <v>175</v>
      </c>
      <c r="W7" s="163"/>
      <c r="X7" s="145" t="s">
        <v>174</v>
      </c>
      <c r="Y7" s="105" t="s">
        <v>175</v>
      </c>
      <c r="Z7" s="163"/>
      <c r="AA7" s="145" t="s">
        <v>174</v>
      </c>
      <c r="AB7" s="105" t="s">
        <v>175</v>
      </c>
      <c r="AC7" s="163"/>
      <c r="AD7" s="145" t="s">
        <v>174</v>
      </c>
      <c r="AE7" s="105" t="s">
        <v>175</v>
      </c>
      <c r="AF7" s="163"/>
      <c r="AG7" s="145" t="s">
        <v>174</v>
      </c>
      <c r="AH7" s="105" t="s">
        <v>175</v>
      </c>
      <c r="AI7" s="163"/>
      <c r="AJ7" s="145" t="s">
        <v>174</v>
      </c>
      <c r="AK7" s="105" t="s">
        <v>175</v>
      </c>
      <c r="AL7" s="173"/>
    </row>
    <row r="8" spans="1:38" ht="14.85" customHeight="1">
      <c r="A8" s="86">
        <v>1</v>
      </c>
      <c r="B8" s="58" t="str">
        <f>IF(MONTH(DATE(($C$3),C$6,$A8))&lt;&gt;C$6,"",CHOOSE(WEEKDAY(DATE(($C$3),C$6,$A8),1),"日","月","火","水","木","金","土")&amp;IF(ISNA(VLOOKUP(DATE(($C$3),C$6,$A8),祝日一覧!$A$2:$B$74,2,FALSE)),"","（祝）"))</f>
        <v>水</v>
      </c>
      <c r="C8" s="100">
        <f>SUM('年間勤務計画書 (Ⅰ一般):年間勤務計画書 (Ⅲ)'!C8)</f>
        <v>0</v>
      </c>
      <c r="D8" s="160" t="str">
        <f>IF(C8&gt;0,IF((COUNTA('年間勤務計画書 (Ⅰ一般)'!C8,'年間勤務計画書 (Ⅰ教科)'!C8,'年間勤務計画書 (Ⅲ)'!C8))-(COUNTA('年間勤務計画書 (Ⅰ一般)'!D8,'年間勤務計画書 (Ⅰ教科)'!D8,'年間勤務計画書 (Ⅲ)'!D8))=0,"○"," ")," ")</f>
        <v xml:space="preserve"> </v>
      </c>
      <c r="E8" s="161" t="str">
        <f>IF(MONTH(DATE(($C$3),F$6,$A8))&lt;&gt;F$6,"",CHOOSE(WEEKDAY(DATE(($C$3),F$6,$A8),1),"日","月","火","水","木","金","土")&amp;IF(ISNA(VLOOKUP(DATE(($C$3),F$6,$A8),祝日一覧!$A$2:$B$74,2,FALSE)),"","（祝）"))</f>
        <v>金</v>
      </c>
      <c r="F8" s="100">
        <f>SUM('年間勤務計画書 (Ⅰ一般):年間勤務計画書 (Ⅲ)'!F8)</f>
        <v>0</v>
      </c>
      <c r="G8" s="160" t="str">
        <f>IF(F8&gt;0,IF((COUNTA('年間勤務計画書 (Ⅰ一般)'!F8,'年間勤務計画書 (Ⅰ教科)'!F8,'年間勤務計画書 (Ⅲ)'!F8))-(COUNTA('年間勤務計画書 (Ⅰ一般)'!G8,'年間勤務計画書 (Ⅰ教科)'!G8,'年間勤務計画書 (Ⅲ)'!G8))=0,"○"," ")," ")</f>
        <v xml:space="preserve"> </v>
      </c>
      <c r="H8" s="161" t="str">
        <f>IF(MONTH(DATE(($C$3),I$6,$A8))&lt;&gt;I$6,"",CHOOSE(WEEKDAY(DATE(($C$3),I$6,$A8),1),"日","月","火","水","木","金","土")&amp;IF(ISNA(VLOOKUP(DATE(($C$3),I$6,$A8),祝日一覧!$A$2:$B$74,2,FALSE)),"","（祝）"))</f>
        <v>月</v>
      </c>
      <c r="I8" s="100">
        <f>SUM('年間勤務計画書 (Ⅰ一般):年間勤務計画書 (Ⅲ)'!I8)</f>
        <v>0</v>
      </c>
      <c r="J8" s="160" t="str">
        <f>IF(I8&gt;0,IF((COUNTA('年間勤務計画書 (Ⅰ一般)'!I8,'年間勤務計画書 (Ⅰ教科)'!I8,'年間勤務計画書 (Ⅲ)'!I8))-(COUNTA('年間勤務計画書 (Ⅰ一般)'!J8,'年間勤務計画書 (Ⅰ教科)'!J8,'年間勤務計画書 (Ⅲ)'!J8))=0,"○"," ")," ")</f>
        <v xml:space="preserve"> </v>
      </c>
      <c r="K8" s="161" t="str">
        <f>IF(MONTH(DATE(($C$3),L$6,$A8))&lt;&gt;L$6,"",CHOOSE(WEEKDAY(DATE(($C$3),L$6,$A8),1),"日","月","火","水","木","金","土")&amp;IF(ISNA(VLOOKUP(DATE(($C$3),L$6,$A8),祝日一覧!$A$2:$B$74,2,FALSE)),"","（祝）"))</f>
        <v>水</v>
      </c>
      <c r="L8" s="100">
        <f>SUM('年間勤務計画書 (Ⅰ一般):年間勤務計画書 (Ⅲ)'!L8)</f>
        <v>0</v>
      </c>
      <c r="M8" s="160" t="str">
        <f>IF(L8&gt;0,IF((COUNTA('年間勤務計画書 (Ⅰ一般)'!L8,'年間勤務計画書 (Ⅰ教科)'!L8,'年間勤務計画書 (Ⅲ)'!L8))-(COUNTA('年間勤務計画書 (Ⅰ一般)'!M8,'年間勤務計画書 (Ⅰ教科)'!M8,'年間勤務計画書 (Ⅲ)'!M8))=0,"○"," ")," ")</f>
        <v xml:space="preserve"> </v>
      </c>
      <c r="N8" s="161" t="str">
        <f>IF(MONTH(DATE(($C$3),O$6,$A8))&lt;&gt;O$6,"",CHOOSE(WEEKDAY(DATE(($C$3),O$6,$A8),1),"日","月","火","水","木","金","土")&amp;IF(ISNA(VLOOKUP(DATE(($C$3),O$6,$A8),祝日一覧!$A$2:$B$74,2,FALSE)),"","（祝）"))</f>
        <v>土</v>
      </c>
      <c r="O8" s="100">
        <f>SUM('年間勤務計画書 (Ⅰ一般):年間勤務計画書 (Ⅲ)'!O8)</f>
        <v>0</v>
      </c>
      <c r="P8" s="160" t="str">
        <f>IF(O8&gt;0,IF((COUNTA('年間勤務計画書 (Ⅰ一般)'!O8,'年間勤務計画書 (Ⅰ教科)'!O8,'年間勤務計画書 (Ⅲ)'!O8))-(COUNTA('年間勤務計画書 (Ⅰ一般)'!P8,'年間勤務計画書 (Ⅰ教科)'!P8,'年間勤務計画書 (Ⅲ)'!P8))=0,"○"," ")," ")</f>
        <v xml:space="preserve"> </v>
      </c>
      <c r="Q8" s="161" t="str">
        <f>IF(MONTH(DATE(($C$3),R$6,$A8))&lt;&gt;R$6,"",CHOOSE(WEEKDAY(DATE(($C$3),R$6,$A8),1),"日","月","火","水","木","金","土")&amp;IF(ISNA(VLOOKUP(DATE(($C$3),R$6,$A8),祝日一覧!$A$2:$B$74,2,FALSE)),"","（祝）"))</f>
        <v>火</v>
      </c>
      <c r="R8" s="100">
        <f>SUM('年間勤務計画書 (Ⅰ一般):年間勤務計画書 (Ⅲ)'!R8)</f>
        <v>0</v>
      </c>
      <c r="S8" s="160" t="str">
        <f>IF(R8&gt;0,IF((COUNTA('年間勤務計画書 (Ⅰ一般)'!R8,'年間勤務計画書 (Ⅰ教科)'!R8,'年間勤務計画書 (Ⅲ)'!R8))-(COUNTA('年間勤務計画書 (Ⅰ一般)'!S8,'年間勤務計画書 (Ⅰ教科)'!S8,'年間勤務計画書 (Ⅲ)'!S8))=0,"○"," ")," ")</f>
        <v xml:space="preserve"> </v>
      </c>
      <c r="T8" s="161" t="str">
        <f>IF(MONTH(DATE(($C$3),U$6,$A8))&lt;&gt;U$6,"",CHOOSE(WEEKDAY(DATE(($C$3),U$6,$A8),1),"日","月","火","水","木","金","土")&amp;IF(ISNA(VLOOKUP(DATE(($C$3),U$6,$A8),祝日一覧!$A$2:$B$74,2,FALSE)),"","（祝）"))</f>
        <v>木</v>
      </c>
      <c r="U8" s="100">
        <f>SUM('年間勤務計画書 (Ⅰ一般):年間勤務計画書 (Ⅲ)'!U8)</f>
        <v>0</v>
      </c>
      <c r="V8" s="160" t="str">
        <f>IF(U8&gt;0,IF((COUNTA('年間勤務計画書 (Ⅰ一般)'!U8,'年間勤務計画書 (Ⅰ教科)'!U8,'年間勤務計画書 (Ⅲ)'!U8))-(COUNTA('年間勤務計画書 (Ⅰ一般)'!V8,'年間勤務計画書 (Ⅰ教科)'!V8,'年間勤務計画書 (Ⅲ)'!V8))=0,"○"," ")," ")</f>
        <v xml:space="preserve"> </v>
      </c>
      <c r="W8" s="161" t="str">
        <f>IF(MONTH(DATE(($C$3),X$6,$A8))&lt;&gt;X$6,"",CHOOSE(WEEKDAY(DATE(($C$3),X$6,$A8),1),"日","月","火","水","木","金","土")&amp;IF(ISNA(VLOOKUP(DATE(($C$3),X$6,$A8),祝日一覧!$A$2:$B$74,2,FALSE)),"","（祝）"))</f>
        <v>日</v>
      </c>
      <c r="X8" s="100">
        <f>SUM('年間勤務計画書 (Ⅰ一般):年間勤務計画書 (Ⅲ)'!X8)</f>
        <v>0</v>
      </c>
      <c r="Y8" s="160" t="str">
        <f>IF(X8&gt;0,IF((COUNTA('年間勤務計画書 (Ⅰ一般)'!X8,'年間勤務計画書 (Ⅰ教科)'!X8,'年間勤務計画書 (Ⅲ)'!X8))-(COUNTA('年間勤務計画書 (Ⅰ一般)'!Y8,'年間勤務計画書 (Ⅰ教科)'!Y8,'年間勤務計画書 (Ⅲ)'!Y8))=0,"○"," ")," ")</f>
        <v xml:space="preserve"> </v>
      </c>
      <c r="Z8" s="161" t="str">
        <f>IF(MONTH(DATE(($C$3),AA$6,$A8))&lt;&gt;AA$6,"",CHOOSE(WEEKDAY(DATE(($C$3),AA$6,$A8),1),"日","月","火","水","木","金","土")&amp;IF(ISNA(VLOOKUP(DATE(($C$3),AA$6,$A8),祝日一覧!$A$2:$B$74,2,FALSE)),"","（祝）"))</f>
        <v>火</v>
      </c>
      <c r="AA8" s="100">
        <f>SUM('年間勤務計画書 (Ⅰ一般):年間勤務計画書 (Ⅲ)'!AA8)</f>
        <v>0</v>
      </c>
      <c r="AB8" s="160" t="str">
        <f>IF(AA8&gt;0,IF((COUNTA('年間勤務計画書 (Ⅰ一般)'!AA8,'年間勤務計画書 (Ⅰ教科)'!AA8,'年間勤務計画書 (Ⅲ)'!AA8))-(COUNTA('年間勤務計画書 (Ⅰ一般)'!AB8,'年間勤務計画書 (Ⅰ教科)'!AB8,'年間勤務計画書 (Ⅲ)'!AB8))=0,"○"," ")," ")</f>
        <v xml:space="preserve"> </v>
      </c>
      <c r="AC8" s="161" t="str">
        <f>IF(MONTH(DATE(($C$3+1),AD$6,$A8))&lt;&gt;AD$6,"",CHOOSE(WEEKDAY(DATE(($C$3+1),AD$6,$A8),1),"日","月","火","水","木","金","土")&amp;IF(ISNA(VLOOKUP(DATE(($C$3+1),AD$6,$A8),祝日一覧!$A$2:$B$74,2,FALSE)),"","（祝）"))</f>
        <v>金（祝）</v>
      </c>
      <c r="AD8" s="100">
        <f>SUM('年間勤務計画書 (Ⅰ一般):年間勤務計画書 (Ⅲ)'!AD8)</f>
        <v>0</v>
      </c>
      <c r="AE8" s="160" t="str">
        <f>IF(AD8&gt;0,IF((COUNTA('年間勤務計画書 (Ⅰ一般)'!AD8,'年間勤務計画書 (Ⅰ教科)'!AD8,'年間勤務計画書 (Ⅲ)'!AD8))-(COUNTA('年間勤務計画書 (Ⅰ一般)'!AE8,'年間勤務計画書 (Ⅰ教科)'!AE8,'年間勤務計画書 (Ⅲ)'!AE8))=0,"○"," ")," ")</f>
        <v xml:space="preserve"> </v>
      </c>
      <c r="AF8" s="161" t="str">
        <f>IF(MONTH(DATE(($C$3+1),AG$6,$A8))&lt;&gt;AG$6,"",CHOOSE(WEEKDAY(DATE(($C$3+1),AG$6,$A8),1),"日","月","火","水","木","金","土")&amp;IF(ISNA(VLOOKUP(DATE(($C$3+1),AG$6,$A8),祝日一覧!$A$2:$B$74,2,FALSE)),"","（祝）"))</f>
        <v>月</v>
      </c>
      <c r="AG8" s="100">
        <f>SUM('年間勤務計画書 (Ⅰ一般):年間勤務計画書 (Ⅲ)'!AG8)</f>
        <v>0</v>
      </c>
      <c r="AH8" s="160" t="str">
        <f>IF(AG8&gt;0,IF((COUNTA('年間勤務計画書 (Ⅰ一般)'!AG8,'年間勤務計画書 (Ⅰ教科)'!AG8,'年間勤務計画書 (Ⅲ)'!AG8))-(COUNTA('年間勤務計画書 (Ⅰ一般)'!AH8,'年間勤務計画書 (Ⅰ教科)'!AH8,'年間勤務計画書 (Ⅲ)'!AH8))=0,"○"," ")," ")</f>
        <v xml:space="preserve"> </v>
      </c>
      <c r="AI8" s="161" t="str">
        <f>IF(MONTH(DATE(($C$3+1),AJ$6,$A8))&lt;&gt;AJ$6,"",CHOOSE(WEEKDAY(DATE(($C$3+1),AJ$6,$A8),1),"日","月","火","水","木","金","土")&amp;IF(ISNA(VLOOKUP(DATE(($C$3+1),AJ$6,$A8),祝日一覧!$A$2:$B$74,2,FALSE)),"","（祝）"))</f>
        <v>月</v>
      </c>
      <c r="AJ8" s="100">
        <f>SUM('年間勤務計画書 (Ⅰ一般):年間勤務計画書 (Ⅲ)'!AJ8)</f>
        <v>0</v>
      </c>
      <c r="AK8" s="160" t="str">
        <f>IF(AJ8&gt;0,IF((COUNTA('年間勤務計画書 (Ⅰ一般)'!AJ8,'年間勤務計画書 (Ⅰ教科)'!AJ8,'年間勤務計画書 (Ⅲ)'!AJ8))-(COUNTA('年間勤務計画書 (Ⅰ一般)'!AK8,'年間勤務計画書 (Ⅰ教科)'!AK8,'年間勤務計画書 (Ⅲ)'!AK8))=0,"○"," ")," ")</f>
        <v xml:space="preserve"> </v>
      </c>
      <c r="AL8" s="87">
        <v>1</v>
      </c>
    </row>
    <row r="9" spans="1:38" ht="14.85" customHeight="1">
      <c r="A9" s="88">
        <v>2</v>
      </c>
      <c r="B9" s="58" t="str">
        <f>IF(MONTH(DATE(($C$3),C$6,$A9))&lt;&gt;C$6,"",CHOOSE(WEEKDAY(DATE(($C$3),C$6,$A9),1),"日","月","火","水","木","金","土")&amp;IF(ISNA(VLOOKUP(DATE(($C$3),C$6,$A9),祝日一覧!$A$2:$B$74,2,FALSE)),"","（祝）"))</f>
        <v>木</v>
      </c>
      <c r="C9" s="100">
        <f>SUM('年間勤務計画書 (Ⅰ一般):年間勤務計画書 (Ⅲ)'!C9)</f>
        <v>0</v>
      </c>
      <c r="D9" s="160" t="str">
        <f>IF(C9&gt;0,IF((COUNTA('年間勤務計画書 (Ⅰ一般)'!C9,'年間勤務計画書 (Ⅰ教科)'!C9,'年間勤務計画書 (Ⅲ)'!C9))-(COUNTA('年間勤務計画書 (Ⅰ一般)'!D9,'年間勤務計画書 (Ⅰ教科)'!D9,'年間勤務計画書 (Ⅲ)'!D9))=0,"○"," ")," ")</f>
        <v xml:space="preserve"> </v>
      </c>
      <c r="E9" s="161" t="str">
        <f>IF(MONTH(DATE(($C$3),F$6,$A9))&lt;&gt;F$6,"",CHOOSE(WEEKDAY(DATE(($C$3),F$6,$A9),1),"日","月","火","水","木","金","土")&amp;IF(ISNA(VLOOKUP(DATE(($C$3),F$6,$A9),祝日一覧!$A$2:$B$74,2,FALSE)),"","（祝）"))</f>
        <v>土</v>
      </c>
      <c r="F9" s="100">
        <f>SUM('年間勤務計画書 (Ⅰ一般):年間勤務計画書 (Ⅲ)'!F9)</f>
        <v>0</v>
      </c>
      <c r="G9" s="160" t="str">
        <f>IF(F9&gt;0,IF((COUNTA('年間勤務計画書 (Ⅰ一般)'!F9,'年間勤務計画書 (Ⅰ教科)'!F9,'年間勤務計画書 (Ⅲ)'!F9))-(COUNTA('年間勤務計画書 (Ⅰ一般)'!G9,'年間勤務計画書 (Ⅰ教科)'!G9,'年間勤務計画書 (Ⅲ)'!G9))=0,"○"," ")," ")</f>
        <v xml:space="preserve"> </v>
      </c>
      <c r="H9" s="161" t="str">
        <f>IF(MONTH(DATE(($C$3),I$6,$A9))&lt;&gt;I$6,"",CHOOSE(WEEKDAY(DATE(($C$3),I$6,$A9),1),"日","月","火","水","木","金","土")&amp;IF(ISNA(VLOOKUP(DATE(($C$3),I$6,$A9),祝日一覧!$A$2:$B$74,2,FALSE)),"","（祝）"))</f>
        <v>火</v>
      </c>
      <c r="I9" s="100">
        <f>SUM('年間勤務計画書 (Ⅰ一般):年間勤務計画書 (Ⅲ)'!I9)</f>
        <v>0</v>
      </c>
      <c r="J9" s="160" t="str">
        <f>IF(I9&gt;0,IF((COUNTA('年間勤務計画書 (Ⅰ一般)'!I9,'年間勤務計画書 (Ⅰ教科)'!I9,'年間勤務計画書 (Ⅲ)'!I9))-(COUNTA('年間勤務計画書 (Ⅰ一般)'!J9,'年間勤務計画書 (Ⅰ教科)'!J9,'年間勤務計画書 (Ⅲ)'!J9))=0,"○"," ")," ")</f>
        <v xml:space="preserve"> </v>
      </c>
      <c r="K9" s="161" t="str">
        <f>IF(MONTH(DATE(($C$3),L$6,$A9))&lt;&gt;L$6,"",CHOOSE(WEEKDAY(DATE(($C$3),L$6,$A9),1),"日","月","火","水","木","金","土")&amp;IF(ISNA(VLOOKUP(DATE(($C$3),L$6,$A9),祝日一覧!$A$2:$B$74,2,FALSE)),"","（祝）"))</f>
        <v>木</v>
      </c>
      <c r="L9" s="100">
        <f>SUM('年間勤務計画書 (Ⅰ一般):年間勤務計画書 (Ⅲ)'!L9)</f>
        <v>0</v>
      </c>
      <c r="M9" s="160" t="str">
        <f>IF(L9&gt;0,IF((COUNTA('年間勤務計画書 (Ⅰ一般)'!L9,'年間勤務計画書 (Ⅰ教科)'!L9,'年間勤務計画書 (Ⅲ)'!L9))-(COUNTA('年間勤務計画書 (Ⅰ一般)'!M9,'年間勤務計画書 (Ⅰ教科)'!M9,'年間勤務計画書 (Ⅲ)'!M9))=0,"○"," ")," ")</f>
        <v xml:space="preserve"> </v>
      </c>
      <c r="N9" s="161" t="str">
        <f>IF(MONTH(DATE(($C$3),O$6,$A9))&lt;&gt;O$6,"",CHOOSE(WEEKDAY(DATE(($C$3),O$6,$A9),1),"日","月","火","水","木","金","土")&amp;IF(ISNA(VLOOKUP(DATE(($C$3),O$6,$A9),祝日一覧!$A$2:$B$74,2,FALSE)),"","（祝）"))</f>
        <v>日</v>
      </c>
      <c r="O9" s="100">
        <f>SUM('年間勤務計画書 (Ⅰ一般):年間勤務計画書 (Ⅲ)'!O9)</f>
        <v>0</v>
      </c>
      <c r="P9" s="160" t="str">
        <f>IF(O9&gt;0,IF((COUNTA('年間勤務計画書 (Ⅰ一般)'!O9,'年間勤務計画書 (Ⅰ教科)'!O9,'年間勤務計画書 (Ⅲ)'!O9))-(COUNTA('年間勤務計画書 (Ⅰ一般)'!P9,'年間勤務計画書 (Ⅰ教科)'!P9,'年間勤務計画書 (Ⅲ)'!P9))=0,"○"," ")," ")</f>
        <v xml:space="preserve"> </v>
      </c>
      <c r="Q9" s="161" t="str">
        <f>IF(MONTH(DATE(($C$3),R$6,$A9))&lt;&gt;R$6,"",CHOOSE(WEEKDAY(DATE(($C$3),R$6,$A9),1),"日","月","火","水","木","金","土")&amp;IF(ISNA(VLOOKUP(DATE(($C$3),R$6,$A9),祝日一覧!$A$2:$B$74,2,FALSE)),"","（祝）"))</f>
        <v>水</v>
      </c>
      <c r="R9" s="100">
        <f>SUM('年間勤務計画書 (Ⅰ一般):年間勤務計画書 (Ⅲ)'!R9)</f>
        <v>0</v>
      </c>
      <c r="S9" s="160" t="str">
        <f>IF(R9&gt;0,IF((COUNTA('年間勤務計画書 (Ⅰ一般)'!R9,'年間勤務計画書 (Ⅰ教科)'!R9,'年間勤務計画書 (Ⅲ)'!R9))-(COUNTA('年間勤務計画書 (Ⅰ一般)'!S9,'年間勤務計画書 (Ⅰ教科)'!S9,'年間勤務計画書 (Ⅲ)'!S9))=0,"○"," ")," ")</f>
        <v xml:space="preserve"> </v>
      </c>
      <c r="T9" s="161" t="str">
        <f>IF(MONTH(DATE(($C$3),U$6,$A9))&lt;&gt;U$6,"",CHOOSE(WEEKDAY(DATE(($C$3),U$6,$A9),1),"日","月","火","水","木","金","土")&amp;IF(ISNA(VLOOKUP(DATE(($C$3),U$6,$A9),祝日一覧!$A$2:$B$74,2,FALSE)),"","（祝）"))</f>
        <v>金</v>
      </c>
      <c r="U9" s="100">
        <f>SUM('年間勤務計画書 (Ⅰ一般):年間勤務計画書 (Ⅲ)'!U9)</f>
        <v>0</v>
      </c>
      <c r="V9" s="160" t="str">
        <f>IF(U9&gt;0,IF((COUNTA('年間勤務計画書 (Ⅰ一般)'!U9,'年間勤務計画書 (Ⅰ教科)'!U9,'年間勤務計画書 (Ⅲ)'!U9))-(COUNTA('年間勤務計画書 (Ⅰ一般)'!V9,'年間勤務計画書 (Ⅰ教科)'!V9,'年間勤務計画書 (Ⅲ)'!V9))=0,"○"," ")," ")</f>
        <v xml:space="preserve"> </v>
      </c>
      <c r="W9" s="161" t="str">
        <f>IF(MONTH(DATE(($C$3),X$6,$A9))&lt;&gt;X$6,"",CHOOSE(WEEKDAY(DATE(($C$3),X$6,$A9),1),"日","月","火","水","木","金","土")&amp;IF(ISNA(VLOOKUP(DATE(($C$3),X$6,$A9),祝日一覧!$A$2:$B$74,2,FALSE)),"","（祝）"))</f>
        <v>月</v>
      </c>
      <c r="X9" s="100">
        <f>SUM('年間勤務計画書 (Ⅰ一般):年間勤務計画書 (Ⅲ)'!X9)</f>
        <v>0</v>
      </c>
      <c r="Y9" s="160" t="str">
        <f>IF(X9&gt;0,IF((COUNTA('年間勤務計画書 (Ⅰ一般)'!X9,'年間勤務計画書 (Ⅰ教科)'!X9,'年間勤務計画書 (Ⅲ)'!X9))-(COUNTA('年間勤務計画書 (Ⅰ一般)'!Y9,'年間勤務計画書 (Ⅰ教科)'!Y9,'年間勤務計画書 (Ⅲ)'!Y9))=0,"○"," ")," ")</f>
        <v xml:space="preserve"> </v>
      </c>
      <c r="Z9" s="161" t="str">
        <f>IF(MONTH(DATE(($C$3),AA$6,$A9))&lt;&gt;AA$6,"",CHOOSE(WEEKDAY(DATE(($C$3),AA$6,$A9),1),"日","月","火","水","木","金","土")&amp;IF(ISNA(VLOOKUP(DATE(($C$3),AA$6,$A9),祝日一覧!$A$2:$B$74,2,FALSE)),"","（祝）"))</f>
        <v>水</v>
      </c>
      <c r="AA9" s="100">
        <f>SUM('年間勤務計画書 (Ⅰ一般):年間勤務計画書 (Ⅲ)'!AA9)</f>
        <v>0</v>
      </c>
      <c r="AB9" s="160" t="str">
        <f>IF(AA9&gt;0,IF((COUNTA('年間勤務計画書 (Ⅰ一般)'!AA9,'年間勤務計画書 (Ⅰ教科)'!AA9,'年間勤務計画書 (Ⅲ)'!AA9))-(COUNTA('年間勤務計画書 (Ⅰ一般)'!AB9,'年間勤務計画書 (Ⅰ教科)'!AB9,'年間勤務計画書 (Ⅲ)'!AB9))=0,"○"," ")," ")</f>
        <v xml:space="preserve"> </v>
      </c>
      <c r="AC9" s="161" t="str">
        <f>IF(MONTH(DATE(($C$3+1),AD$6,$A9))&lt;&gt;AD$6,"",CHOOSE(WEEKDAY(DATE(($C$3+1),AD$6,$A9),1),"日","月","火","水","木","金","土")&amp;IF(ISNA(VLOOKUP(DATE(($C$3+1),AD$6,$A9),祝日一覧!$A$2:$B$74,2,FALSE)),"","（祝）"))</f>
        <v>土</v>
      </c>
      <c r="AD9" s="100">
        <f>SUM('年間勤務計画書 (Ⅰ一般):年間勤務計画書 (Ⅲ)'!AD9)</f>
        <v>0</v>
      </c>
      <c r="AE9" s="160" t="str">
        <f>IF(AD9&gt;0,IF((COUNTA('年間勤務計画書 (Ⅰ一般)'!AD9,'年間勤務計画書 (Ⅰ教科)'!AD9,'年間勤務計画書 (Ⅲ)'!AD9))-(COUNTA('年間勤務計画書 (Ⅰ一般)'!AE9,'年間勤務計画書 (Ⅰ教科)'!AE9,'年間勤務計画書 (Ⅲ)'!AE9))=0,"○"," ")," ")</f>
        <v xml:space="preserve"> </v>
      </c>
      <c r="AF9" s="161" t="str">
        <f>IF(MONTH(DATE(($C$3+1),AG$6,$A9))&lt;&gt;AG$6,"",CHOOSE(WEEKDAY(DATE(($C$3+1),AG$6,$A9),1),"日","月","火","水","木","金","土")&amp;IF(ISNA(VLOOKUP(DATE(($C$3+1),AG$6,$A9),祝日一覧!$A$2:$B$74,2,FALSE)),"","（祝）"))</f>
        <v>火</v>
      </c>
      <c r="AG9" s="100">
        <f>SUM('年間勤務計画書 (Ⅰ一般):年間勤務計画書 (Ⅲ)'!AG9)</f>
        <v>0</v>
      </c>
      <c r="AH9" s="160" t="str">
        <f>IF(AG9&gt;0,IF((COUNTA('年間勤務計画書 (Ⅰ一般)'!AG9,'年間勤務計画書 (Ⅰ教科)'!AG9,'年間勤務計画書 (Ⅲ)'!AG9))-(COUNTA('年間勤務計画書 (Ⅰ一般)'!AH9,'年間勤務計画書 (Ⅰ教科)'!AH9,'年間勤務計画書 (Ⅲ)'!AH9))=0,"○"," ")," ")</f>
        <v xml:space="preserve"> </v>
      </c>
      <c r="AI9" s="161" t="str">
        <f>IF(MONTH(DATE(($C$3+1),AJ$6,$A9))&lt;&gt;AJ$6,"",CHOOSE(WEEKDAY(DATE(($C$3+1),AJ$6,$A9),1),"日","月","火","水","木","金","土")&amp;IF(ISNA(VLOOKUP(DATE(($C$3+1),AJ$6,$A9),祝日一覧!$A$2:$B$74,2,FALSE)),"","（祝）"))</f>
        <v>火</v>
      </c>
      <c r="AJ9" s="100">
        <f>SUM('年間勤務計画書 (Ⅰ一般):年間勤務計画書 (Ⅲ)'!AJ9)</f>
        <v>0</v>
      </c>
      <c r="AK9" s="160" t="str">
        <f>IF(AJ9&gt;0,IF((COUNTA('年間勤務計画書 (Ⅰ一般)'!AJ9,'年間勤務計画書 (Ⅰ教科)'!AJ9,'年間勤務計画書 (Ⅲ)'!AJ9))-(COUNTA('年間勤務計画書 (Ⅰ一般)'!AK9,'年間勤務計画書 (Ⅰ教科)'!AK9,'年間勤務計画書 (Ⅲ)'!AK9))=0,"○"," ")," ")</f>
        <v xml:space="preserve"> </v>
      </c>
      <c r="AL9" s="89">
        <v>2</v>
      </c>
    </row>
    <row r="10" spans="1:38" ht="14.85" customHeight="1">
      <c r="A10" s="88">
        <v>3</v>
      </c>
      <c r="B10" s="58" t="str">
        <f>IF(MONTH(DATE(($C$3),C$6,$A10))&lt;&gt;C$6,"",CHOOSE(WEEKDAY(DATE(($C$3),C$6,$A10),1),"日","月","火","水","木","金","土")&amp;IF(ISNA(VLOOKUP(DATE(($C$3),C$6,$A10),祝日一覧!$A$2:$B$74,2,FALSE)),"","（祝）"))</f>
        <v>金</v>
      </c>
      <c r="C10" s="100">
        <f>SUM('年間勤務計画書 (Ⅰ一般):年間勤務計画書 (Ⅲ)'!C10)</f>
        <v>0</v>
      </c>
      <c r="D10" s="160" t="str">
        <f>IF(C10&gt;0,IF((COUNTA('年間勤務計画書 (Ⅰ一般)'!C10,'年間勤務計画書 (Ⅰ教科)'!C10,'年間勤務計画書 (Ⅲ)'!C10))-(COUNTA('年間勤務計画書 (Ⅰ一般)'!D10,'年間勤務計画書 (Ⅰ教科)'!D10,'年間勤務計画書 (Ⅲ)'!D10))=0,"○"," ")," ")</f>
        <v xml:space="preserve"> </v>
      </c>
      <c r="E10" s="161" t="str">
        <f>IF(MONTH(DATE(($C$3),F$6,$A10))&lt;&gt;F$6,"",CHOOSE(WEEKDAY(DATE(($C$3),F$6,$A10),1),"日","月","火","水","木","金","土")&amp;IF(ISNA(VLOOKUP(DATE(($C$3),F$6,$A10),祝日一覧!$A$2:$B$74,2,FALSE)),"","（祝）"))</f>
        <v>日（祝）</v>
      </c>
      <c r="F10" s="100">
        <f>SUM('年間勤務計画書 (Ⅰ一般):年間勤務計画書 (Ⅲ)'!F10)</f>
        <v>0</v>
      </c>
      <c r="G10" s="160" t="str">
        <f>IF(F10&gt;0,IF((COUNTA('年間勤務計画書 (Ⅰ一般)'!F10,'年間勤務計画書 (Ⅰ教科)'!F10,'年間勤務計画書 (Ⅲ)'!F10))-(COUNTA('年間勤務計画書 (Ⅰ一般)'!G10,'年間勤務計画書 (Ⅰ教科)'!G10,'年間勤務計画書 (Ⅲ)'!G10))=0,"○"," ")," ")</f>
        <v xml:space="preserve"> </v>
      </c>
      <c r="H10" s="161" t="str">
        <f>IF(MONTH(DATE(($C$3),I$6,$A10))&lt;&gt;I$6,"",CHOOSE(WEEKDAY(DATE(($C$3),I$6,$A10),1),"日","月","火","水","木","金","土")&amp;IF(ISNA(VLOOKUP(DATE(($C$3),I$6,$A10),祝日一覧!$A$2:$B$74,2,FALSE)),"","（祝）"))</f>
        <v>水</v>
      </c>
      <c r="I10" s="100">
        <f>SUM('年間勤務計画書 (Ⅰ一般):年間勤務計画書 (Ⅲ)'!I10)</f>
        <v>0</v>
      </c>
      <c r="J10" s="160" t="str">
        <f>IF(I10&gt;0,IF((COUNTA('年間勤務計画書 (Ⅰ一般)'!I10,'年間勤務計画書 (Ⅰ教科)'!I10,'年間勤務計画書 (Ⅲ)'!I10))-(COUNTA('年間勤務計画書 (Ⅰ一般)'!J10,'年間勤務計画書 (Ⅰ教科)'!J10,'年間勤務計画書 (Ⅲ)'!J10))=0,"○"," ")," ")</f>
        <v xml:space="preserve"> </v>
      </c>
      <c r="K10" s="161" t="str">
        <f>IF(MONTH(DATE(($C$3),L$6,$A10))&lt;&gt;L$6,"",CHOOSE(WEEKDAY(DATE(($C$3),L$6,$A10),1),"日","月","火","水","木","金","土")&amp;IF(ISNA(VLOOKUP(DATE(($C$3),L$6,$A10),祝日一覧!$A$2:$B$74,2,FALSE)),"","（祝）"))</f>
        <v>金</v>
      </c>
      <c r="L10" s="100">
        <f>SUM('年間勤務計画書 (Ⅰ一般):年間勤務計画書 (Ⅲ)'!L10)</f>
        <v>0</v>
      </c>
      <c r="M10" s="160" t="str">
        <f>IF(L10&gt;0,IF((COUNTA('年間勤務計画書 (Ⅰ一般)'!L10,'年間勤務計画書 (Ⅰ教科)'!L10,'年間勤務計画書 (Ⅲ)'!L10))-(COUNTA('年間勤務計画書 (Ⅰ一般)'!M10,'年間勤務計画書 (Ⅰ教科)'!M10,'年間勤務計画書 (Ⅲ)'!M10))=0,"○"," ")," ")</f>
        <v xml:space="preserve"> </v>
      </c>
      <c r="N10" s="161" t="str">
        <f>IF(MONTH(DATE(($C$3),O$6,$A10))&lt;&gt;O$6,"",CHOOSE(WEEKDAY(DATE(($C$3),O$6,$A10),1),"日","月","火","水","木","金","土")&amp;IF(ISNA(VLOOKUP(DATE(($C$3),O$6,$A10),祝日一覧!$A$2:$B$74,2,FALSE)),"","（祝）"))</f>
        <v>月</v>
      </c>
      <c r="O10" s="100">
        <f>SUM('年間勤務計画書 (Ⅰ一般):年間勤務計画書 (Ⅲ)'!O10)</f>
        <v>0</v>
      </c>
      <c r="P10" s="160" t="str">
        <f>IF(O10&gt;0,IF((COUNTA('年間勤務計画書 (Ⅰ一般)'!O10,'年間勤務計画書 (Ⅰ教科)'!O10,'年間勤務計画書 (Ⅲ)'!O10))-(COUNTA('年間勤務計画書 (Ⅰ一般)'!P10,'年間勤務計画書 (Ⅰ教科)'!P10,'年間勤務計画書 (Ⅲ)'!P10))=0,"○"," ")," ")</f>
        <v xml:space="preserve"> </v>
      </c>
      <c r="Q10" s="161" t="str">
        <f>IF(MONTH(DATE(($C$3),R$6,$A10))&lt;&gt;R$6,"",CHOOSE(WEEKDAY(DATE(($C$3),R$6,$A10),1),"日","月","火","水","木","金","土")&amp;IF(ISNA(VLOOKUP(DATE(($C$3),R$6,$A10),祝日一覧!$A$2:$B$74,2,FALSE)),"","（祝）"))</f>
        <v>木</v>
      </c>
      <c r="R10" s="100">
        <f>SUM('年間勤務計画書 (Ⅰ一般):年間勤務計画書 (Ⅲ)'!R10)</f>
        <v>0</v>
      </c>
      <c r="S10" s="160" t="str">
        <f>IF(R10&gt;0,IF((COUNTA('年間勤務計画書 (Ⅰ一般)'!R10,'年間勤務計画書 (Ⅰ教科)'!R10,'年間勤務計画書 (Ⅲ)'!R10))-(COUNTA('年間勤務計画書 (Ⅰ一般)'!S10,'年間勤務計画書 (Ⅰ教科)'!S10,'年間勤務計画書 (Ⅲ)'!S10))=0,"○"," ")," ")</f>
        <v xml:space="preserve"> </v>
      </c>
      <c r="T10" s="161" t="str">
        <f>IF(MONTH(DATE(($C$3),U$6,$A10))&lt;&gt;U$6,"",CHOOSE(WEEKDAY(DATE(($C$3),U$6,$A10),1),"日","月","火","水","木","金","土")&amp;IF(ISNA(VLOOKUP(DATE(($C$3),U$6,$A10),祝日一覧!$A$2:$B$74,2,FALSE)),"","（祝）"))</f>
        <v>土</v>
      </c>
      <c r="U10" s="100">
        <f>SUM('年間勤務計画書 (Ⅰ一般):年間勤務計画書 (Ⅲ)'!U10)</f>
        <v>0</v>
      </c>
      <c r="V10" s="160" t="str">
        <f>IF(U10&gt;0,IF((COUNTA('年間勤務計画書 (Ⅰ一般)'!U10,'年間勤務計画書 (Ⅰ教科)'!U10,'年間勤務計画書 (Ⅲ)'!U10))-(COUNTA('年間勤務計画書 (Ⅰ一般)'!V10,'年間勤務計画書 (Ⅰ教科)'!V10,'年間勤務計画書 (Ⅲ)'!V10))=0,"○"," ")," ")</f>
        <v xml:space="preserve"> </v>
      </c>
      <c r="W10" s="161" t="str">
        <f>IF(MONTH(DATE(($C$3),X$6,$A10))&lt;&gt;X$6,"",CHOOSE(WEEKDAY(DATE(($C$3),X$6,$A10),1),"日","月","火","水","木","金","土")&amp;IF(ISNA(VLOOKUP(DATE(($C$3),X$6,$A10),祝日一覧!$A$2:$B$74,2,FALSE)),"","（祝）"))</f>
        <v>火（祝）</v>
      </c>
      <c r="X10" s="100">
        <f>SUM('年間勤務計画書 (Ⅰ一般):年間勤務計画書 (Ⅲ)'!X10)</f>
        <v>0</v>
      </c>
      <c r="Y10" s="160" t="str">
        <f>IF(X10&gt;0,IF((COUNTA('年間勤務計画書 (Ⅰ一般)'!X10,'年間勤務計画書 (Ⅰ教科)'!X10,'年間勤務計画書 (Ⅲ)'!X10))-(COUNTA('年間勤務計画書 (Ⅰ一般)'!Y10,'年間勤務計画書 (Ⅰ教科)'!Y10,'年間勤務計画書 (Ⅲ)'!Y10))=0,"○"," ")," ")</f>
        <v xml:space="preserve"> </v>
      </c>
      <c r="Z10" s="161" t="str">
        <f>IF(MONTH(DATE(($C$3),AA$6,$A10))&lt;&gt;AA$6,"",CHOOSE(WEEKDAY(DATE(($C$3),AA$6,$A10),1),"日","月","火","水","木","金","土")&amp;IF(ISNA(VLOOKUP(DATE(($C$3),AA$6,$A10),祝日一覧!$A$2:$B$74,2,FALSE)),"","（祝）"))</f>
        <v>木</v>
      </c>
      <c r="AA10" s="100">
        <f>SUM('年間勤務計画書 (Ⅰ一般):年間勤務計画書 (Ⅲ)'!AA10)</f>
        <v>0</v>
      </c>
      <c r="AB10" s="160" t="str">
        <f>IF(AA10&gt;0,IF((COUNTA('年間勤務計画書 (Ⅰ一般)'!AA10,'年間勤務計画書 (Ⅰ教科)'!AA10,'年間勤務計画書 (Ⅲ)'!AA10))-(COUNTA('年間勤務計画書 (Ⅰ一般)'!AB10,'年間勤務計画書 (Ⅰ教科)'!AB10,'年間勤務計画書 (Ⅲ)'!AB10))=0,"○"," ")," ")</f>
        <v xml:space="preserve"> </v>
      </c>
      <c r="AC10" s="161" t="str">
        <f>IF(MONTH(DATE(($C$3+1),AD$6,$A10))&lt;&gt;AD$6,"",CHOOSE(WEEKDAY(DATE(($C$3+1),AD$6,$A10),1),"日","月","火","水","木","金","土")&amp;IF(ISNA(VLOOKUP(DATE(($C$3+1),AD$6,$A10),祝日一覧!$A$2:$B$74,2,FALSE)),"","（祝）"))</f>
        <v>日</v>
      </c>
      <c r="AD10" s="100">
        <f>SUM('年間勤務計画書 (Ⅰ一般):年間勤務計画書 (Ⅲ)'!AD10)</f>
        <v>0</v>
      </c>
      <c r="AE10" s="160" t="str">
        <f>IF(AD10&gt;0,IF((COUNTA('年間勤務計画書 (Ⅰ一般)'!AD10,'年間勤務計画書 (Ⅰ教科)'!AD10,'年間勤務計画書 (Ⅲ)'!AD10))-(COUNTA('年間勤務計画書 (Ⅰ一般)'!AE10,'年間勤務計画書 (Ⅰ教科)'!AE10,'年間勤務計画書 (Ⅲ)'!AE10))=0,"○"," ")," ")</f>
        <v xml:space="preserve"> </v>
      </c>
      <c r="AF10" s="161" t="str">
        <f>IF(MONTH(DATE(($C$3+1),AG$6,$A10))&lt;&gt;AG$6,"",CHOOSE(WEEKDAY(DATE(($C$3+1),AG$6,$A10),1),"日","月","火","水","木","金","土")&amp;IF(ISNA(VLOOKUP(DATE(($C$3+1),AG$6,$A10),祝日一覧!$A$2:$B$74,2,FALSE)),"","（祝）"))</f>
        <v>水</v>
      </c>
      <c r="AG10" s="100">
        <f>SUM('年間勤務計画書 (Ⅰ一般):年間勤務計画書 (Ⅲ)'!AG10)</f>
        <v>0</v>
      </c>
      <c r="AH10" s="160" t="str">
        <f>IF(AG10&gt;0,IF((COUNTA('年間勤務計画書 (Ⅰ一般)'!AG10,'年間勤務計画書 (Ⅰ教科)'!AG10,'年間勤務計画書 (Ⅲ)'!AG10))-(COUNTA('年間勤務計画書 (Ⅰ一般)'!AH10,'年間勤務計画書 (Ⅰ教科)'!AH10,'年間勤務計画書 (Ⅲ)'!AH10))=0,"○"," ")," ")</f>
        <v xml:space="preserve"> </v>
      </c>
      <c r="AI10" s="161" t="str">
        <f>IF(MONTH(DATE(($C$3+1),AJ$6,$A10))&lt;&gt;AJ$6,"",CHOOSE(WEEKDAY(DATE(($C$3+1),AJ$6,$A10),1),"日","月","火","水","木","金","土")&amp;IF(ISNA(VLOOKUP(DATE(($C$3+1),AJ$6,$A10),祝日一覧!$A$2:$B$74,2,FALSE)),"","（祝）"))</f>
        <v>水</v>
      </c>
      <c r="AJ10" s="100">
        <f>SUM('年間勤務計画書 (Ⅰ一般):年間勤務計画書 (Ⅲ)'!AJ10)</f>
        <v>0</v>
      </c>
      <c r="AK10" s="160" t="str">
        <f>IF(AJ10&gt;0,IF((COUNTA('年間勤務計画書 (Ⅰ一般)'!AJ10,'年間勤務計画書 (Ⅰ教科)'!AJ10,'年間勤務計画書 (Ⅲ)'!AJ10))-(COUNTA('年間勤務計画書 (Ⅰ一般)'!AK10,'年間勤務計画書 (Ⅰ教科)'!AK10,'年間勤務計画書 (Ⅲ)'!AK10))=0,"○"," ")," ")</f>
        <v xml:space="preserve"> </v>
      </c>
      <c r="AL10" s="89">
        <v>3</v>
      </c>
    </row>
    <row r="11" spans="1:38" ht="14.85" customHeight="1">
      <c r="A11" s="88">
        <v>4</v>
      </c>
      <c r="B11" s="58" t="str">
        <f>IF(MONTH(DATE(($C$3),C$6,$A11))&lt;&gt;C$6,"",CHOOSE(WEEKDAY(DATE(($C$3),C$6,$A11),1),"日","月","火","水","木","金","土")&amp;IF(ISNA(VLOOKUP(DATE(($C$3),C$6,$A11),祝日一覧!$A$2:$B$74,2,FALSE)),"","（祝）"))</f>
        <v>土</v>
      </c>
      <c r="C11" s="100">
        <f>SUM('年間勤務計画書 (Ⅰ一般):年間勤務計画書 (Ⅲ)'!C11)</f>
        <v>0</v>
      </c>
      <c r="D11" s="160" t="str">
        <f>IF(C11&gt;0,IF((COUNTA('年間勤務計画書 (Ⅰ一般)'!C11,'年間勤務計画書 (Ⅰ教科)'!C11,'年間勤務計画書 (Ⅲ)'!C11))-(COUNTA('年間勤務計画書 (Ⅰ一般)'!D11,'年間勤務計画書 (Ⅰ教科)'!D11,'年間勤務計画書 (Ⅲ)'!D11))=0,"○"," ")," ")</f>
        <v xml:space="preserve"> </v>
      </c>
      <c r="E11" s="161" t="str">
        <f>IF(MONTH(DATE(($C$3),F$6,$A11))&lt;&gt;F$6,"",CHOOSE(WEEKDAY(DATE(($C$3),F$6,$A11),1),"日","月","火","水","木","金","土")&amp;IF(ISNA(VLOOKUP(DATE(($C$3),F$6,$A11),祝日一覧!$A$2:$B$74,2,FALSE)),"","（祝）"))</f>
        <v>月（祝）</v>
      </c>
      <c r="F11" s="100">
        <f>SUM('年間勤務計画書 (Ⅰ一般):年間勤務計画書 (Ⅲ)'!F11)</f>
        <v>0</v>
      </c>
      <c r="G11" s="160" t="str">
        <f>IF(F11&gt;0,IF((COUNTA('年間勤務計画書 (Ⅰ一般)'!F11,'年間勤務計画書 (Ⅰ教科)'!F11,'年間勤務計画書 (Ⅲ)'!F11))-(COUNTA('年間勤務計画書 (Ⅰ一般)'!G11,'年間勤務計画書 (Ⅰ教科)'!G11,'年間勤務計画書 (Ⅲ)'!G11))=0,"○"," ")," ")</f>
        <v xml:space="preserve"> </v>
      </c>
      <c r="H11" s="161" t="str">
        <f>IF(MONTH(DATE(($C$3),I$6,$A11))&lt;&gt;I$6,"",CHOOSE(WEEKDAY(DATE(($C$3),I$6,$A11),1),"日","月","火","水","木","金","土")&amp;IF(ISNA(VLOOKUP(DATE(($C$3),I$6,$A11),祝日一覧!$A$2:$B$74,2,FALSE)),"","（祝）"))</f>
        <v>木</v>
      </c>
      <c r="I11" s="100">
        <f>SUM('年間勤務計画書 (Ⅰ一般):年間勤務計画書 (Ⅲ)'!I11)</f>
        <v>0</v>
      </c>
      <c r="J11" s="160" t="str">
        <f>IF(I11&gt;0,IF((COUNTA('年間勤務計画書 (Ⅰ一般)'!I11,'年間勤務計画書 (Ⅰ教科)'!I11,'年間勤務計画書 (Ⅲ)'!I11))-(COUNTA('年間勤務計画書 (Ⅰ一般)'!J11,'年間勤務計画書 (Ⅰ教科)'!J11,'年間勤務計画書 (Ⅲ)'!J11))=0,"○"," ")," ")</f>
        <v xml:space="preserve"> </v>
      </c>
      <c r="K11" s="161" t="str">
        <f>IF(MONTH(DATE(($C$3),L$6,$A11))&lt;&gt;L$6,"",CHOOSE(WEEKDAY(DATE(($C$3),L$6,$A11),1),"日","月","火","水","木","金","土")&amp;IF(ISNA(VLOOKUP(DATE(($C$3),L$6,$A11),祝日一覧!$A$2:$B$74,2,FALSE)),"","（祝）"))</f>
        <v>土</v>
      </c>
      <c r="L11" s="100">
        <f>SUM('年間勤務計画書 (Ⅰ一般):年間勤務計画書 (Ⅲ)'!L11)</f>
        <v>0</v>
      </c>
      <c r="M11" s="160" t="str">
        <f>IF(L11&gt;0,IF((COUNTA('年間勤務計画書 (Ⅰ一般)'!L11,'年間勤務計画書 (Ⅰ教科)'!L11,'年間勤務計画書 (Ⅲ)'!L11))-(COUNTA('年間勤務計画書 (Ⅰ一般)'!M11,'年間勤務計画書 (Ⅰ教科)'!M11,'年間勤務計画書 (Ⅲ)'!M11))=0,"○"," ")," ")</f>
        <v xml:space="preserve"> </v>
      </c>
      <c r="N11" s="161" t="str">
        <f>IF(MONTH(DATE(($C$3),O$6,$A11))&lt;&gt;O$6,"",CHOOSE(WEEKDAY(DATE(($C$3),O$6,$A11),1),"日","月","火","水","木","金","土")&amp;IF(ISNA(VLOOKUP(DATE(($C$3),O$6,$A11),祝日一覧!$A$2:$B$74,2,FALSE)),"","（祝）"))</f>
        <v>火</v>
      </c>
      <c r="O11" s="100">
        <f>SUM('年間勤務計画書 (Ⅰ一般):年間勤務計画書 (Ⅲ)'!O11)</f>
        <v>0</v>
      </c>
      <c r="P11" s="160" t="str">
        <f>IF(O11&gt;0,IF((COUNTA('年間勤務計画書 (Ⅰ一般)'!O11,'年間勤務計画書 (Ⅰ教科)'!O11,'年間勤務計画書 (Ⅲ)'!O11))-(COUNTA('年間勤務計画書 (Ⅰ一般)'!P11,'年間勤務計画書 (Ⅰ教科)'!P11,'年間勤務計画書 (Ⅲ)'!P11))=0,"○"," ")," ")</f>
        <v xml:space="preserve"> </v>
      </c>
      <c r="Q11" s="161" t="str">
        <f>IF(MONTH(DATE(($C$3),R$6,$A11))&lt;&gt;R$6,"",CHOOSE(WEEKDAY(DATE(($C$3),R$6,$A11),1),"日","月","火","水","木","金","土")&amp;IF(ISNA(VLOOKUP(DATE(($C$3),R$6,$A11),祝日一覧!$A$2:$B$74,2,FALSE)),"","（祝）"))</f>
        <v>金</v>
      </c>
      <c r="R11" s="100">
        <f>SUM('年間勤務計画書 (Ⅰ一般):年間勤務計画書 (Ⅲ)'!R11)</f>
        <v>0</v>
      </c>
      <c r="S11" s="160" t="str">
        <f>IF(R11&gt;0,IF((COUNTA('年間勤務計画書 (Ⅰ一般)'!R11,'年間勤務計画書 (Ⅰ教科)'!R11,'年間勤務計画書 (Ⅲ)'!R11))-(COUNTA('年間勤務計画書 (Ⅰ一般)'!S11,'年間勤務計画書 (Ⅰ教科)'!S11,'年間勤務計画書 (Ⅲ)'!S11))=0,"○"," ")," ")</f>
        <v xml:space="preserve"> </v>
      </c>
      <c r="T11" s="161" t="str">
        <f>IF(MONTH(DATE(($C$3),U$6,$A11))&lt;&gt;U$6,"",CHOOSE(WEEKDAY(DATE(($C$3),U$6,$A11),1),"日","月","火","水","木","金","土")&amp;IF(ISNA(VLOOKUP(DATE(($C$3),U$6,$A11),祝日一覧!$A$2:$B$74,2,FALSE)),"","（祝）"))</f>
        <v>日</v>
      </c>
      <c r="U11" s="100">
        <f>SUM('年間勤務計画書 (Ⅰ一般):年間勤務計画書 (Ⅲ)'!U11)</f>
        <v>0</v>
      </c>
      <c r="V11" s="160" t="str">
        <f>IF(U11&gt;0,IF((COUNTA('年間勤務計画書 (Ⅰ一般)'!U11,'年間勤務計画書 (Ⅰ教科)'!U11,'年間勤務計画書 (Ⅲ)'!U11))-(COUNTA('年間勤務計画書 (Ⅰ一般)'!V11,'年間勤務計画書 (Ⅰ教科)'!V11,'年間勤務計画書 (Ⅲ)'!V11))=0,"○"," ")," ")</f>
        <v xml:space="preserve"> </v>
      </c>
      <c r="W11" s="161" t="str">
        <f>IF(MONTH(DATE(($C$3),X$6,$A11))&lt;&gt;X$6,"",CHOOSE(WEEKDAY(DATE(($C$3),X$6,$A11),1),"日","月","火","水","木","金","土")&amp;IF(ISNA(VLOOKUP(DATE(($C$3),X$6,$A11),祝日一覧!$A$2:$B$74,2,FALSE)),"","（祝）"))</f>
        <v>水</v>
      </c>
      <c r="X11" s="100">
        <f>SUM('年間勤務計画書 (Ⅰ一般):年間勤務計画書 (Ⅲ)'!X11)</f>
        <v>0</v>
      </c>
      <c r="Y11" s="160" t="str">
        <f>IF(X11&gt;0,IF((COUNTA('年間勤務計画書 (Ⅰ一般)'!X11,'年間勤務計画書 (Ⅰ教科)'!X11,'年間勤務計画書 (Ⅲ)'!X11))-(COUNTA('年間勤務計画書 (Ⅰ一般)'!Y11,'年間勤務計画書 (Ⅰ教科)'!Y11,'年間勤務計画書 (Ⅲ)'!Y11))=0,"○"," ")," ")</f>
        <v xml:space="preserve"> </v>
      </c>
      <c r="Z11" s="161" t="str">
        <f>IF(MONTH(DATE(($C$3),AA$6,$A11))&lt;&gt;AA$6,"",CHOOSE(WEEKDAY(DATE(($C$3),AA$6,$A11),1),"日","月","火","水","木","金","土")&amp;IF(ISNA(VLOOKUP(DATE(($C$3),AA$6,$A11),祝日一覧!$A$2:$B$74,2,FALSE)),"","（祝）"))</f>
        <v>金</v>
      </c>
      <c r="AA11" s="100">
        <f>SUM('年間勤務計画書 (Ⅰ一般):年間勤務計画書 (Ⅲ)'!AA11)</f>
        <v>0</v>
      </c>
      <c r="AB11" s="160" t="str">
        <f>IF(AA11&gt;0,IF((COUNTA('年間勤務計画書 (Ⅰ一般)'!AA11,'年間勤務計画書 (Ⅰ教科)'!AA11,'年間勤務計画書 (Ⅲ)'!AA11))-(COUNTA('年間勤務計画書 (Ⅰ一般)'!AB11,'年間勤務計画書 (Ⅰ教科)'!AB11,'年間勤務計画書 (Ⅲ)'!AB11))=0,"○"," ")," ")</f>
        <v xml:space="preserve"> </v>
      </c>
      <c r="AC11" s="161" t="str">
        <f>IF(MONTH(DATE(($C$3+1),AD$6,$A11))&lt;&gt;AD$6,"",CHOOSE(WEEKDAY(DATE(($C$3+1),AD$6,$A11),1),"日","月","火","水","木","金","土")&amp;IF(ISNA(VLOOKUP(DATE(($C$3+1),AD$6,$A11),祝日一覧!$A$2:$B$74,2,FALSE)),"","（祝）"))</f>
        <v>月</v>
      </c>
      <c r="AD11" s="100">
        <f>SUM('年間勤務計画書 (Ⅰ一般):年間勤務計画書 (Ⅲ)'!AD11)</f>
        <v>0</v>
      </c>
      <c r="AE11" s="160" t="str">
        <f>IF(AD11&gt;0,IF((COUNTA('年間勤務計画書 (Ⅰ一般)'!AD11,'年間勤務計画書 (Ⅰ教科)'!AD11,'年間勤務計画書 (Ⅲ)'!AD11))-(COUNTA('年間勤務計画書 (Ⅰ一般)'!AE11,'年間勤務計画書 (Ⅰ教科)'!AE11,'年間勤務計画書 (Ⅲ)'!AE11))=0,"○"," ")," ")</f>
        <v xml:space="preserve"> </v>
      </c>
      <c r="AF11" s="161" t="str">
        <f>IF(MONTH(DATE(($C$3+1),AG$6,$A11))&lt;&gt;AG$6,"",CHOOSE(WEEKDAY(DATE(($C$3+1),AG$6,$A11),1),"日","月","火","水","木","金","土")&amp;IF(ISNA(VLOOKUP(DATE(($C$3+1),AG$6,$A11),祝日一覧!$A$2:$B$74,2,FALSE)),"","（祝）"))</f>
        <v>木</v>
      </c>
      <c r="AG11" s="100">
        <f>SUM('年間勤務計画書 (Ⅰ一般):年間勤務計画書 (Ⅲ)'!AG11)</f>
        <v>0</v>
      </c>
      <c r="AH11" s="160" t="str">
        <f>IF(AG11&gt;0,IF((COUNTA('年間勤務計画書 (Ⅰ一般)'!AG11,'年間勤務計画書 (Ⅰ教科)'!AG11,'年間勤務計画書 (Ⅲ)'!AG11))-(COUNTA('年間勤務計画書 (Ⅰ一般)'!AH11,'年間勤務計画書 (Ⅰ教科)'!AH11,'年間勤務計画書 (Ⅲ)'!AH11))=0,"○"," ")," ")</f>
        <v xml:space="preserve"> </v>
      </c>
      <c r="AI11" s="161" t="str">
        <f>IF(MONTH(DATE(($C$3+1),AJ$6,$A11))&lt;&gt;AJ$6,"",CHOOSE(WEEKDAY(DATE(($C$3+1),AJ$6,$A11),1),"日","月","火","水","木","金","土")&amp;IF(ISNA(VLOOKUP(DATE(($C$3+1),AJ$6,$A11),祝日一覧!$A$2:$B$74,2,FALSE)),"","（祝）"))</f>
        <v>木</v>
      </c>
      <c r="AJ11" s="100">
        <f>SUM('年間勤務計画書 (Ⅰ一般):年間勤務計画書 (Ⅲ)'!AJ11)</f>
        <v>0</v>
      </c>
      <c r="AK11" s="160" t="str">
        <f>IF(AJ11&gt;0,IF((COUNTA('年間勤務計画書 (Ⅰ一般)'!AJ11,'年間勤務計画書 (Ⅰ教科)'!AJ11,'年間勤務計画書 (Ⅲ)'!AJ11))-(COUNTA('年間勤務計画書 (Ⅰ一般)'!AK11,'年間勤務計画書 (Ⅰ教科)'!AK11,'年間勤務計画書 (Ⅲ)'!AK11))=0,"○"," ")," ")</f>
        <v xml:space="preserve"> </v>
      </c>
      <c r="AL11" s="89">
        <v>4</v>
      </c>
    </row>
    <row r="12" spans="1:38" ht="14.85" customHeight="1">
      <c r="A12" s="88">
        <v>5</v>
      </c>
      <c r="B12" s="58" t="str">
        <f>IF(MONTH(DATE(($C$3),C$6,$A12))&lt;&gt;C$6,"",CHOOSE(WEEKDAY(DATE(($C$3),C$6,$A12),1),"日","月","火","水","木","金","土")&amp;IF(ISNA(VLOOKUP(DATE(($C$3),C$6,$A12),祝日一覧!$A$2:$B$74,2,FALSE)),"","（祝）"))</f>
        <v>日</v>
      </c>
      <c r="C12" s="100">
        <f>SUM('年間勤務計画書 (Ⅰ一般):年間勤務計画書 (Ⅲ)'!C12)</f>
        <v>0</v>
      </c>
      <c r="D12" s="160" t="str">
        <f>IF(C12&gt;0,IF((COUNTA('年間勤務計画書 (Ⅰ一般)'!C12,'年間勤務計画書 (Ⅰ教科)'!C12,'年間勤務計画書 (Ⅲ)'!C12))-(COUNTA('年間勤務計画書 (Ⅰ一般)'!D12,'年間勤務計画書 (Ⅰ教科)'!D12,'年間勤務計画書 (Ⅲ)'!D12))=0,"○"," ")," ")</f>
        <v xml:space="preserve"> </v>
      </c>
      <c r="E12" s="161" t="str">
        <f>IF(MONTH(DATE(($C$3),F$6,$A12))&lt;&gt;F$6,"",CHOOSE(WEEKDAY(DATE(($C$3),F$6,$A12),1),"日","月","火","水","木","金","土")&amp;IF(ISNA(VLOOKUP(DATE(($C$3),F$6,$A12),祝日一覧!$A$2:$B$74,2,FALSE)),"","（祝）"))</f>
        <v>火（祝）</v>
      </c>
      <c r="F12" s="100">
        <f>SUM('年間勤務計画書 (Ⅰ一般):年間勤務計画書 (Ⅲ)'!F12)</f>
        <v>0</v>
      </c>
      <c r="G12" s="160" t="str">
        <f>IF(F12&gt;0,IF((COUNTA('年間勤務計画書 (Ⅰ一般)'!F12,'年間勤務計画書 (Ⅰ教科)'!F12,'年間勤務計画書 (Ⅲ)'!F12))-(COUNTA('年間勤務計画書 (Ⅰ一般)'!G12,'年間勤務計画書 (Ⅰ教科)'!G12,'年間勤務計画書 (Ⅲ)'!G12))=0,"○"," ")," ")</f>
        <v xml:space="preserve"> </v>
      </c>
      <c r="H12" s="161" t="str">
        <f>IF(MONTH(DATE(($C$3),I$6,$A12))&lt;&gt;I$6,"",CHOOSE(WEEKDAY(DATE(($C$3),I$6,$A12),1),"日","月","火","水","木","金","土")&amp;IF(ISNA(VLOOKUP(DATE(($C$3),I$6,$A12),祝日一覧!$A$2:$B$74,2,FALSE)),"","（祝）"))</f>
        <v>金</v>
      </c>
      <c r="I12" s="100">
        <f>SUM('年間勤務計画書 (Ⅰ一般):年間勤務計画書 (Ⅲ)'!I12)</f>
        <v>0</v>
      </c>
      <c r="J12" s="160" t="str">
        <f>IF(I12&gt;0,IF((COUNTA('年間勤務計画書 (Ⅰ一般)'!I12,'年間勤務計画書 (Ⅰ教科)'!I12,'年間勤務計画書 (Ⅲ)'!I12))-(COUNTA('年間勤務計画書 (Ⅰ一般)'!J12,'年間勤務計画書 (Ⅰ教科)'!J12,'年間勤務計画書 (Ⅲ)'!J12))=0,"○"," ")," ")</f>
        <v xml:space="preserve"> </v>
      </c>
      <c r="K12" s="161" t="str">
        <f>IF(MONTH(DATE(($C$3),L$6,$A12))&lt;&gt;L$6,"",CHOOSE(WEEKDAY(DATE(($C$3),L$6,$A12),1),"日","月","火","水","木","金","土")&amp;IF(ISNA(VLOOKUP(DATE(($C$3),L$6,$A12),祝日一覧!$A$2:$B$74,2,FALSE)),"","（祝）"))</f>
        <v>日</v>
      </c>
      <c r="L12" s="100">
        <f>SUM('年間勤務計画書 (Ⅰ一般):年間勤務計画書 (Ⅲ)'!L12)</f>
        <v>0</v>
      </c>
      <c r="M12" s="160" t="str">
        <f>IF(L12&gt;0,IF((COUNTA('年間勤務計画書 (Ⅰ一般)'!L12,'年間勤務計画書 (Ⅰ教科)'!L12,'年間勤務計画書 (Ⅲ)'!L12))-(COUNTA('年間勤務計画書 (Ⅰ一般)'!M12,'年間勤務計画書 (Ⅰ教科)'!M12,'年間勤務計画書 (Ⅲ)'!M12))=0,"○"," ")," ")</f>
        <v xml:space="preserve"> </v>
      </c>
      <c r="N12" s="161" t="str">
        <f>IF(MONTH(DATE(($C$3),O$6,$A12))&lt;&gt;O$6,"",CHOOSE(WEEKDAY(DATE(($C$3),O$6,$A12),1),"日","月","火","水","木","金","土")&amp;IF(ISNA(VLOOKUP(DATE(($C$3),O$6,$A12),祝日一覧!$A$2:$B$74,2,FALSE)),"","（祝）"))</f>
        <v>水</v>
      </c>
      <c r="O12" s="100">
        <f>SUM('年間勤務計画書 (Ⅰ一般):年間勤務計画書 (Ⅲ)'!O12)</f>
        <v>0</v>
      </c>
      <c r="P12" s="160" t="str">
        <f>IF(O12&gt;0,IF((COUNTA('年間勤務計画書 (Ⅰ一般)'!O12,'年間勤務計画書 (Ⅰ教科)'!O12,'年間勤務計画書 (Ⅲ)'!O12))-(COUNTA('年間勤務計画書 (Ⅰ一般)'!P12,'年間勤務計画書 (Ⅰ教科)'!P12,'年間勤務計画書 (Ⅲ)'!P12))=0,"○"," ")," ")</f>
        <v xml:space="preserve"> </v>
      </c>
      <c r="Q12" s="161" t="str">
        <f>IF(MONTH(DATE(($C$3),R$6,$A12))&lt;&gt;R$6,"",CHOOSE(WEEKDAY(DATE(($C$3),R$6,$A12),1),"日","月","火","水","木","金","土")&amp;IF(ISNA(VLOOKUP(DATE(($C$3),R$6,$A12),祝日一覧!$A$2:$B$74,2,FALSE)),"","（祝）"))</f>
        <v>土</v>
      </c>
      <c r="R12" s="100">
        <f>SUM('年間勤務計画書 (Ⅰ一般):年間勤務計画書 (Ⅲ)'!R12)</f>
        <v>0</v>
      </c>
      <c r="S12" s="160" t="str">
        <f>IF(R12&gt;0,IF((COUNTA('年間勤務計画書 (Ⅰ一般)'!R12,'年間勤務計画書 (Ⅰ教科)'!R12,'年間勤務計画書 (Ⅲ)'!R12))-(COUNTA('年間勤務計画書 (Ⅰ一般)'!S12,'年間勤務計画書 (Ⅰ教科)'!S12,'年間勤務計画書 (Ⅲ)'!S12))=0,"○"," ")," ")</f>
        <v xml:space="preserve"> </v>
      </c>
      <c r="T12" s="161" t="str">
        <f>IF(MONTH(DATE(($C$3),U$6,$A12))&lt;&gt;U$6,"",CHOOSE(WEEKDAY(DATE(($C$3),U$6,$A12),1),"日","月","火","水","木","金","土")&amp;IF(ISNA(VLOOKUP(DATE(($C$3),U$6,$A12),祝日一覧!$A$2:$B$74,2,FALSE)),"","（祝）"))</f>
        <v>月</v>
      </c>
      <c r="U12" s="100">
        <f>SUM('年間勤務計画書 (Ⅰ一般):年間勤務計画書 (Ⅲ)'!U12)</f>
        <v>0</v>
      </c>
      <c r="V12" s="160" t="str">
        <f>IF(U12&gt;0,IF((COUNTA('年間勤務計画書 (Ⅰ一般)'!U12,'年間勤務計画書 (Ⅰ教科)'!U12,'年間勤務計画書 (Ⅲ)'!U12))-(COUNTA('年間勤務計画書 (Ⅰ一般)'!V12,'年間勤務計画書 (Ⅰ教科)'!V12,'年間勤務計画書 (Ⅲ)'!V12))=0,"○"," ")," ")</f>
        <v xml:space="preserve"> </v>
      </c>
      <c r="W12" s="161" t="str">
        <f>IF(MONTH(DATE(($C$3),X$6,$A12))&lt;&gt;X$6,"",CHOOSE(WEEKDAY(DATE(($C$3),X$6,$A12),1),"日","月","火","水","木","金","土")&amp;IF(ISNA(VLOOKUP(DATE(($C$3),X$6,$A12),祝日一覧!$A$2:$B$74,2,FALSE)),"","（祝）"))</f>
        <v>木</v>
      </c>
      <c r="X12" s="100">
        <f>SUM('年間勤務計画書 (Ⅰ一般):年間勤務計画書 (Ⅲ)'!X12)</f>
        <v>0</v>
      </c>
      <c r="Y12" s="160" t="str">
        <f>IF(X12&gt;0,IF((COUNTA('年間勤務計画書 (Ⅰ一般)'!X12,'年間勤務計画書 (Ⅰ教科)'!X12,'年間勤務計画書 (Ⅲ)'!X12))-(COUNTA('年間勤務計画書 (Ⅰ一般)'!Y12,'年間勤務計画書 (Ⅰ教科)'!Y12,'年間勤務計画書 (Ⅲ)'!Y12))=0,"○"," ")," ")</f>
        <v xml:space="preserve"> </v>
      </c>
      <c r="Z12" s="161" t="str">
        <f>IF(MONTH(DATE(($C$3),AA$6,$A12))&lt;&gt;AA$6,"",CHOOSE(WEEKDAY(DATE(($C$3),AA$6,$A12),1),"日","月","火","水","木","金","土")&amp;IF(ISNA(VLOOKUP(DATE(($C$3),AA$6,$A12),祝日一覧!$A$2:$B$74,2,FALSE)),"","（祝）"))</f>
        <v>土</v>
      </c>
      <c r="AA12" s="100">
        <f>SUM('年間勤務計画書 (Ⅰ一般):年間勤務計画書 (Ⅲ)'!AA12)</f>
        <v>0</v>
      </c>
      <c r="AB12" s="160" t="str">
        <f>IF(AA12&gt;0,IF((COUNTA('年間勤務計画書 (Ⅰ一般)'!AA12,'年間勤務計画書 (Ⅰ教科)'!AA12,'年間勤務計画書 (Ⅲ)'!AA12))-(COUNTA('年間勤務計画書 (Ⅰ一般)'!AB12,'年間勤務計画書 (Ⅰ教科)'!AB12,'年間勤務計画書 (Ⅲ)'!AB12))=0,"○"," ")," ")</f>
        <v xml:space="preserve"> </v>
      </c>
      <c r="AC12" s="161" t="str">
        <f>IF(MONTH(DATE(($C$3+1),AD$6,$A12))&lt;&gt;AD$6,"",CHOOSE(WEEKDAY(DATE(($C$3+1),AD$6,$A12),1),"日","月","火","水","木","金","土")&amp;IF(ISNA(VLOOKUP(DATE(($C$3+1),AD$6,$A12),祝日一覧!$A$2:$B$74,2,FALSE)),"","（祝）"))</f>
        <v>火</v>
      </c>
      <c r="AD12" s="100">
        <f>SUM('年間勤務計画書 (Ⅰ一般):年間勤務計画書 (Ⅲ)'!AD12)</f>
        <v>0</v>
      </c>
      <c r="AE12" s="160" t="str">
        <f>IF(AD12&gt;0,IF((COUNTA('年間勤務計画書 (Ⅰ一般)'!AD12,'年間勤務計画書 (Ⅰ教科)'!AD12,'年間勤務計画書 (Ⅲ)'!AD12))-(COUNTA('年間勤務計画書 (Ⅰ一般)'!AE12,'年間勤務計画書 (Ⅰ教科)'!AE12,'年間勤務計画書 (Ⅲ)'!AE12))=0,"○"," ")," ")</f>
        <v xml:space="preserve"> </v>
      </c>
      <c r="AF12" s="161" t="str">
        <f>IF(MONTH(DATE(($C$3+1),AG$6,$A12))&lt;&gt;AG$6,"",CHOOSE(WEEKDAY(DATE(($C$3+1),AG$6,$A12),1),"日","月","火","水","木","金","土")&amp;IF(ISNA(VLOOKUP(DATE(($C$3+1),AG$6,$A12),祝日一覧!$A$2:$B$74,2,FALSE)),"","（祝）"))</f>
        <v>金</v>
      </c>
      <c r="AG12" s="100">
        <f>SUM('年間勤務計画書 (Ⅰ一般):年間勤務計画書 (Ⅲ)'!AG12)</f>
        <v>0</v>
      </c>
      <c r="AH12" s="160" t="str">
        <f>IF(AG12&gt;0,IF((COUNTA('年間勤務計画書 (Ⅰ一般)'!AG12,'年間勤務計画書 (Ⅰ教科)'!AG12,'年間勤務計画書 (Ⅲ)'!AG12))-(COUNTA('年間勤務計画書 (Ⅰ一般)'!AH12,'年間勤務計画書 (Ⅰ教科)'!AH12,'年間勤務計画書 (Ⅲ)'!AH12))=0,"○"," ")," ")</f>
        <v xml:space="preserve"> </v>
      </c>
      <c r="AI12" s="161" t="str">
        <f>IF(MONTH(DATE(($C$3+1),AJ$6,$A12))&lt;&gt;AJ$6,"",CHOOSE(WEEKDAY(DATE(($C$3+1),AJ$6,$A12),1),"日","月","火","水","木","金","土")&amp;IF(ISNA(VLOOKUP(DATE(($C$3+1),AJ$6,$A12),祝日一覧!$A$2:$B$74,2,FALSE)),"","（祝）"))</f>
        <v>金</v>
      </c>
      <c r="AJ12" s="100">
        <f>SUM('年間勤務計画書 (Ⅰ一般):年間勤務計画書 (Ⅲ)'!AJ12)</f>
        <v>0</v>
      </c>
      <c r="AK12" s="160" t="str">
        <f>IF(AJ12&gt;0,IF((COUNTA('年間勤務計画書 (Ⅰ一般)'!AJ12,'年間勤務計画書 (Ⅰ教科)'!AJ12,'年間勤務計画書 (Ⅲ)'!AJ12))-(COUNTA('年間勤務計画書 (Ⅰ一般)'!AK12,'年間勤務計画書 (Ⅰ教科)'!AK12,'年間勤務計画書 (Ⅲ)'!AK12))=0,"○"," ")," ")</f>
        <v xml:space="preserve"> </v>
      </c>
      <c r="AL12" s="89">
        <v>5</v>
      </c>
    </row>
    <row r="13" spans="1:38" ht="14.85" customHeight="1">
      <c r="A13" s="88">
        <v>6</v>
      </c>
      <c r="B13" s="58" t="str">
        <f>IF(MONTH(DATE(($C$3),C$6,$A13))&lt;&gt;C$6,"",CHOOSE(WEEKDAY(DATE(($C$3),C$6,$A13),1),"日","月","火","水","木","金","土")&amp;IF(ISNA(VLOOKUP(DATE(($C$3),C$6,$A13),祝日一覧!$A$2:$B$74,2,FALSE)),"","（祝）"))</f>
        <v>月</v>
      </c>
      <c r="C13" s="100">
        <f>SUM('年間勤務計画書 (Ⅰ一般):年間勤務計画書 (Ⅲ)'!C13)</f>
        <v>0</v>
      </c>
      <c r="D13" s="160" t="str">
        <f>IF(C13&gt;0,IF((COUNTA('年間勤務計画書 (Ⅰ一般)'!C13,'年間勤務計画書 (Ⅰ教科)'!C13,'年間勤務計画書 (Ⅲ)'!C13))-(COUNTA('年間勤務計画書 (Ⅰ一般)'!D13,'年間勤務計画書 (Ⅰ教科)'!D13,'年間勤務計画書 (Ⅲ)'!D13))=0,"○"," ")," ")</f>
        <v xml:space="preserve"> </v>
      </c>
      <c r="E13" s="161" t="str">
        <f>IF(MONTH(DATE(($C$3),F$6,$A13))&lt;&gt;F$6,"",CHOOSE(WEEKDAY(DATE(($C$3),F$6,$A13),1),"日","月","火","水","木","金","土")&amp;IF(ISNA(VLOOKUP(DATE(($C$3),F$6,$A13),祝日一覧!$A$2:$B$74,2,FALSE)),"","（祝）"))</f>
        <v>水（祝）</v>
      </c>
      <c r="F13" s="100">
        <f>SUM('年間勤務計画書 (Ⅰ一般):年間勤務計画書 (Ⅲ)'!F13)</f>
        <v>0</v>
      </c>
      <c r="G13" s="160" t="str">
        <f>IF(F13&gt;0,IF((COUNTA('年間勤務計画書 (Ⅰ一般)'!F13,'年間勤務計画書 (Ⅰ教科)'!F13,'年間勤務計画書 (Ⅲ)'!F13))-(COUNTA('年間勤務計画書 (Ⅰ一般)'!G13,'年間勤務計画書 (Ⅰ教科)'!G13,'年間勤務計画書 (Ⅲ)'!G13))=0,"○"," ")," ")</f>
        <v xml:space="preserve"> </v>
      </c>
      <c r="H13" s="161" t="str">
        <f>IF(MONTH(DATE(($C$3),I$6,$A13))&lt;&gt;I$6,"",CHOOSE(WEEKDAY(DATE(($C$3),I$6,$A13),1),"日","月","火","水","木","金","土")&amp;IF(ISNA(VLOOKUP(DATE(($C$3),I$6,$A13),祝日一覧!$A$2:$B$74,2,FALSE)),"","（祝）"))</f>
        <v>土</v>
      </c>
      <c r="I13" s="100">
        <f>SUM('年間勤務計画書 (Ⅰ一般):年間勤務計画書 (Ⅲ)'!I13)</f>
        <v>0</v>
      </c>
      <c r="J13" s="160" t="str">
        <f>IF(I13&gt;0,IF((COUNTA('年間勤務計画書 (Ⅰ一般)'!I13,'年間勤務計画書 (Ⅰ教科)'!I13,'年間勤務計画書 (Ⅲ)'!I13))-(COUNTA('年間勤務計画書 (Ⅰ一般)'!J13,'年間勤務計画書 (Ⅰ教科)'!J13,'年間勤務計画書 (Ⅲ)'!J13))=0,"○"," ")," ")</f>
        <v xml:space="preserve"> </v>
      </c>
      <c r="K13" s="161" t="str">
        <f>IF(MONTH(DATE(($C$3),L$6,$A13))&lt;&gt;L$6,"",CHOOSE(WEEKDAY(DATE(($C$3),L$6,$A13),1),"日","月","火","水","木","金","土")&amp;IF(ISNA(VLOOKUP(DATE(($C$3),L$6,$A13),祝日一覧!$A$2:$B$74,2,FALSE)),"","（祝）"))</f>
        <v>月</v>
      </c>
      <c r="L13" s="100">
        <f>SUM('年間勤務計画書 (Ⅰ一般):年間勤務計画書 (Ⅲ)'!L13)</f>
        <v>0</v>
      </c>
      <c r="M13" s="160" t="str">
        <f>IF(L13&gt;0,IF((COUNTA('年間勤務計画書 (Ⅰ一般)'!L13,'年間勤務計画書 (Ⅰ教科)'!L13,'年間勤務計画書 (Ⅲ)'!L13))-(COUNTA('年間勤務計画書 (Ⅰ一般)'!M13,'年間勤務計画書 (Ⅰ教科)'!M13,'年間勤務計画書 (Ⅲ)'!M13))=0,"○"," ")," ")</f>
        <v xml:space="preserve"> </v>
      </c>
      <c r="N13" s="161" t="str">
        <f>IF(MONTH(DATE(($C$3),O$6,$A13))&lt;&gt;O$6,"",CHOOSE(WEEKDAY(DATE(($C$3),O$6,$A13),1),"日","月","火","水","木","金","土")&amp;IF(ISNA(VLOOKUP(DATE(($C$3),O$6,$A13),祝日一覧!$A$2:$B$74,2,FALSE)),"","（祝）"))</f>
        <v>木</v>
      </c>
      <c r="O13" s="100">
        <f>SUM('年間勤務計画書 (Ⅰ一般):年間勤務計画書 (Ⅲ)'!O13)</f>
        <v>0</v>
      </c>
      <c r="P13" s="160" t="str">
        <f>IF(O13&gt;0,IF((COUNTA('年間勤務計画書 (Ⅰ一般)'!O13,'年間勤務計画書 (Ⅰ教科)'!O13,'年間勤務計画書 (Ⅲ)'!O13))-(COUNTA('年間勤務計画書 (Ⅰ一般)'!P13,'年間勤務計画書 (Ⅰ教科)'!P13,'年間勤務計画書 (Ⅲ)'!P13))=0,"○"," ")," ")</f>
        <v xml:space="preserve"> </v>
      </c>
      <c r="Q13" s="161" t="str">
        <f>IF(MONTH(DATE(($C$3),R$6,$A13))&lt;&gt;R$6,"",CHOOSE(WEEKDAY(DATE(($C$3),R$6,$A13),1),"日","月","火","水","木","金","土")&amp;IF(ISNA(VLOOKUP(DATE(($C$3),R$6,$A13),祝日一覧!$A$2:$B$74,2,FALSE)),"","（祝）"))</f>
        <v>日</v>
      </c>
      <c r="R13" s="100">
        <f>SUM('年間勤務計画書 (Ⅰ一般):年間勤務計画書 (Ⅲ)'!R13)</f>
        <v>0</v>
      </c>
      <c r="S13" s="160" t="str">
        <f>IF(R13&gt;0,IF((COUNTA('年間勤務計画書 (Ⅰ一般)'!R13,'年間勤務計画書 (Ⅰ教科)'!R13,'年間勤務計画書 (Ⅲ)'!R13))-(COUNTA('年間勤務計画書 (Ⅰ一般)'!S13,'年間勤務計画書 (Ⅰ教科)'!S13,'年間勤務計画書 (Ⅲ)'!S13))=0,"○"," ")," ")</f>
        <v xml:space="preserve"> </v>
      </c>
      <c r="T13" s="161" t="str">
        <f>IF(MONTH(DATE(($C$3),U$6,$A13))&lt;&gt;U$6,"",CHOOSE(WEEKDAY(DATE(($C$3),U$6,$A13),1),"日","月","火","水","木","金","土")&amp;IF(ISNA(VLOOKUP(DATE(($C$3),U$6,$A13),祝日一覧!$A$2:$B$74,2,FALSE)),"","（祝）"))</f>
        <v>火</v>
      </c>
      <c r="U13" s="100">
        <f>SUM('年間勤務計画書 (Ⅰ一般):年間勤務計画書 (Ⅲ)'!U13)</f>
        <v>0</v>
      </c>
      <c r="V13" s="160" t="str">
        <f>IF(U13&gt;0,IF((COUNTA('年間勤務計画書 (Ⅰ一般)'!U13,'年間勤務計画書 (Ⅰ教科)'!U13,'年間勤務計画書 (Ⅲ)'!U13))-(COUNTA('年間勤務計画書 (Ⅰ一般)'!V13,'年間勤務計画書 (Ⅰ教科)'!V13,'年間勤務計画書 (Ⅲ)'!V13))=0,"○"," ")," ")</f>
        <v xml:space="preserve"> </v>
      </c>
      <c r="W13" s="161" t="str">
        <f>IF(MONTH(DATE(($C$3),X$6,$A13))&lt;&gt;X$6,"",CHOOSE(WEEKDAY(DATE(($C$3),X$6,$A13),1),"日","月","火","水","木","金","土")&amp;IF(ISNA(VLOOKUP(DATE(($C$3),X$6,$A13),祝日一覧!$A$2:$B$74,2,FALSE)),"","（祝）"))</f>
        <v>金</v>
      </c>
      <c r="X13" s="100">
        <f>SUM('年間勤務計画書 (Ⅰ一般):年間勤務計画書 (Ⅲ)'!X13)</f>
        <v>0</v>
      </c>
      <c r="Y13" s="160" t="str">
        <f>IF(X13&gt;0,IF((COUNTA('年間勤務計画書 (Ⅰ一般)'!X13,'年間勤務計画書 (Ⅰ教科)'!X13,'年間勤務計画書 (Ⅲ)'!X13))-(COUNTA('年間勤務計画書 (Ⅰ一般)'!Y13,'年間勤務計画書 (Ⅰ教科)'!Y13,'年間勤務計画書 (Ⅲ)'!Y13))=0,"○"," ")," ")</f>
        <v xml:space="preserve"> </v>
      </c>
      <c r="Z13" s="161" t="str">
        <f>IF(MONTH(DATE(($C$3),AA$6,$A13))&lt;&gt;AA$6,"",CHOOSE(WEEKDAY(DATE(($C$3),AA$6,$A13),1),"日","月","火","水","木","金","土")&amp;IF(ISNA(VLOOKUP(DATE(($C$3),AA$6,$A13),祝日一覧!$A$2:$B$74,2,FALSE)),"","（祝）"))</f>
        <v>日</v>
      </c>
      <c r="AA13" s="100">
        <f>SUM('年間勤務計画書 (Ⅰ一般):年間勤務計画書 (Ⅲ)'!AA13)</f>
        <v>0</v>
      </c>
      <c r="AB13" s="160" t="str">
        <f>IF(AA13&gt;0,IF((COUNTA('年間勤務計画書 (Ⅰ一般)'!AA13,'年間勤務計画書 (Ⅰ教科)'!AA13,'年間勤務計画書 (Ⅲ)'!AA13))-(COUNTA('年間勤務計画書 (Ⅰ一般)'!AB13,'年間勤務計画書 (Ⅰ教科)'!AB13,'年間勤務計画書 (Ⅲ)'!AB13))=0,"○"," ")," ")</f>
        <v xml:space="preserve"> </v>
      </c>
      <c r="AC13" s="161" t="str">
        <f>IF(MONTH(DATE(($C$3+1),AD$6,$A13))&lt;&gt;AD$6,"",CHOOSE(WEEKDAY(DATE(($C$3+1),AD$6,$A13),1),"日","月","火","水","木","金","土")&amp;IF(ISNA(VLOOKUP(DATE(($C$3+1),AD$6,$A13),祝日一覧!$A$2:$B$74,2,FALSE)),"","（祝）"))</f>
        <v>水</v>
      </c>
      <c r="AD13" s="100">
        <f>SUM('年間勤務計画書 (Ⅰ一般):年間勤務計画書 (Ⅲ)'!AD13)</f>
        <v>0</v>
      </c>
      <c r="AE13" s="160" t="str">
        <f>IF(AD13&gt;0,IF((COUNTA('年間勤務計画書 (Ⅰ一般)'!AD13,'年間勤務計画書 (Ⅰ教科)'!AD13,'年間勤務計画書 (Ⅲ)'!AD13))-(COUNTA('年間勤務計画書 (Ⅰ一般)'!AE13,'年間勤務計画書 (Ⅰ教科)'!AE13,'年間勤務計画書 (Ⅲ)'!AE13))=0,"○"," ")," ")</f>
        <v xml:space="preserve"> </v>
      </c>
      <c r="AF13" s="161" t="str">
        <f>IF(MONTH(DATE(($C$3+1),AG$6,$A13))&lt;&gt;AG$6,"",CHOOSE(WEEKDAY(DATE(($C$3+1),AG$6,$A13),1),"日","月","火","水","木","金","土")&amp;IF(ISNA(VLOOKUP(DATE(($C$3+1),AG$6,$A13),祝日一覧!$A$2:$B$74,2,FALSE)),"","（祝）"))</f>
        <v>土</v>
      </c>
      <c r="AG13" s="100">
        <f>SUM('年間勤務計画書 (Ⅰ一般):年間勤務計画書 (Ⅲ)'!AG13)</f>
        <v>0</v>
      </c>
      <c r="AH13" s="160" t="str">
        <f>IF(AG13&gt;0,IF((COUNTA('年間勤務計画書 (Ⅰ一般)'!AG13,'年間勤務計画書 (Ⅰ教科)'!AG13,'年間勤務計画書 (Ⅲ)'!AG13))-(COUNTA('年間勤務計画書 (Ⅰ一般)'!AH13,'年間勤務計画書 (Ⅰ教科)'!AH13,'年間勤務計画書 (Ⅲ)'!AH13))=0,"○"," ")," ")</f>
        <v xml:space="preserve"> </v>
      </c>
      <c r="AI13" s="161" t="str">
        <f>IF(MONTH(DATE(($C$3+1),AJ$6,$A13))&lt;&gt;AJ$6,"",CHOOSE(WEEKDAY(DATE(($C$3+1),AJ$6,$A13),1),"日","月","火","水","木","金","土")&amp;IF(ISNA(VLOOKUP(DATE(($C$3+1),AJ$6,$A13),祝日一覧!$A$2:$B$74,2,FALSE)),"","（祝）"))</f>
        <v>土</v>
      </c>
      <c r="AJ13" s="100">
        <f>SUM('年間勤務計画書 (Ⅰ一般):年間勤務計画書 (Ⅲ)'!AJ13)</f>
        <v>0</v>
      </c>
      <c r="AK13" s="160" t="str">
        <f>IF(AJ13&gt;0,IF((COUNTA('年間勤務計画書 (Ⅰ一般)'!AJ13,'年間勤務計画書 (Ⅰ教科)'!AJ13,'年間勤務計画書 (Ⅲ)'!AJ13))-(COUNTA('年間勤務計画書 (Ⅰ一般)'!AK13,'年間勤務計画書 (Ⅰ教科)'!AK13,'年間勤務計画書 (Ⅲ)'!AK13))=0,"○"," ")," ")</f>
        <v xml:space="preserve"> </v>
      </c>
      <c r="AL13" s="89">
        <v>6</v>
      </c>
    </row>
    <row r="14" spans="1:38" ht="14.85" customHeight="1">
      <c r="A14" s="88">
        <v>7</v>
      </c>
      <c r="B14" s="58" t="str">
        <f>IF(MONTH(DATE(($C$3),C$6,$A14))&lt;&gt;C$6,"",CHOOSE(WEEKDAY(DATE(($C$3),C$6,$A14),1),"日","月","火","水","木","金","土")&amp;IF(ISNA(VLOOKUP(DATE(($C$3),C$6,$A14),祝日一覧!$A$2:$B$74,2,FALSE)),"","（祝）"))</f>
        <v>火</v>
      </c>
      <c r="C14" s="100">
        <f>SUM('年間勤務計画書 (Ⅰ一般):年間勤務計画書 (Ⅲ)'!C14)</f>
        <v>0</v>
      </c>
      <c r="D14" s="160" t="str">
        <f>IF(C14&gt;0,IF((COUNTA('年間勤務計画書 (Ⅰ一般)'!C14,'年間勤務計画書 (Ⅰ教科)'!C14,'年間勤務計画書 (Ⅲ)'!C14))-(COUNTA('年間勤務計画書 (Ⅰ一般)'!D14,'年間勤務計画書 (Ⅰ教科)'!D14,'年間勤務計画書 (Ⅲ)'!D14))=0,"○"," ")," ")</f>
        <v xml:space="preserve"> </v>
      </c>
      <c r="E14" s="161" t="str">
        <f>IF(MONTH(DATE(($C$3),F$6,$A14))&lt;&gt;F$6,"",CHOOSE(WEEKDAY(DATE(($C$3),F$6,$A14),1),"日","月","火","水","木","金","土")&amp;IF(ISNA(VLOOKUP(DATE(($C$3),F$6,$A14),祝日一覧!$A$2:$B$74,2,FALSE)),"","（祝）"))</f>
        <v>木</v>
      </c>
      <c r="F14" s="100">
        <f>SUM('年間勤務計画書 (Ⅰ一般):年間勤務計画書 (Ⅲ)'!F14)</f>
        <v>0</v>
      </c>
      <c r="G14" s="160" t="str">
        <f>IF(F14&gt;0,IF((COUNTA('年間勤務計画書 (Ⅰ一般)'!F14,'年間勤務計画書 (Ⅰ教科)'!F14,'年間勤務計画書 (Ⅲ)'!F14))-(COUNTA('年間勤務計画書 (Ⅰ一般)'!G14,'年間勤務計画書 (Ⅰ教科)'!G14,'年間勤務計画書 (Ⅲ)'!G14))=0,"○"," ")," ")</f>
        <v xml:space="preserve"> </v>
      </c>
      <c r="H14" s="161" t="str">
        <f>IF(MONTH(DATE(($C$3),I$6,$A14))&lt;&gt;I$6,"",CHOOSE(WEEKDAY(DATE(($C$3),I$6,$A14),1),"日","月","火","水","木","金","土")&amp;IF(ISNA(VLOOKUP(DATE(($C$3),I$6,$A14),祝日一覧!$A$2:$B$74,2,FALSE)),"","（祝）"))</f>
        <v>日</v>
      </c>
      <c r="I14" s="100">
        <f>SUM('年間勤務計画書 (Ⅰ一般):年間勤務計画書 (Ⅲ)'!I14)</f>
        <v>0</v>
      </c>
      <c r="J14" s="160" t="str">
        <f>IF(I14&gt;0,IF((COUNTA('年間勤務計画書 (Ⅰ一般)'!I14,'年間勤務計画書 (Ⅰ教科)'!I14,'年間勤務計画書 (Ⅲ)'!I14))-(COUNTA('年間勤務計画書 (Ⅰ一般)'!J14,'年間勤務計画書 (Ⅰ教科)'!J14,'年間勤務計画書 (Ⅲ)'!J14))=0,"○"," ")," ")</f>
        <v xml:space="preserve"> </v>
      </c>
      <c r="K14" s="161" t="str">
        <f>IF(MONTH(DATE(($C$3),L$6,$A14))&lt;&gt;L$6,"",CHOOSE(WEEKDAY(DATE(($C$3),L$6,$A14),1),"日","月","火","水","木","金","土")&amp;IF(ISNA(VLOOKUP(DATE(($C$3),L$6,$A14),祝日一覧!$A$2:$B$74,2,FALSE)),"","（祝）"))</f>
        <v>火</v>
      </c>
      <c r="L14" s="100">
        <f>SUM('年間勤務計画書 (Ⅰ一般):年間勤務計画書 (Ⅲ)'!L14)</f>
        <v>0</v>
      </c>
      <c r="M14" s="160" t="str">
        <f>IF(L14&gt;0,IF((COUNTA('年間勤務計画書 (Ⅰ一般)'!L14,'年間勤務計画書 (Ⅰ教科)'!L14,'年間勤務計画書 (Ⅲ)'!L14))-(COUNTA('年間勤務計画書 (Ⅰ一般)'!M14,'年間勤務計画書 (Ⅰ教科)'!M14,'年間勤務計画書 (Ⅲ)'!M14))=0,"○"," ")," ")</f>
        <v xml:space="preserve"> </v>
      </c>
      <c r="N14" s="161" t="str">
        <f>IF(MONTH(DATE(($C$3),O$6,$A14))&lt;&gt;O$6,"",CHOOSE(WEEKDAY(DATE(($C$3),O$6,$A14),1),"日","月","火","水","木","金","土")&amp;IF(ISNA(VLOOKUP(DATE(($C$3),O$6,$A14),祝日一覧!$A$2:$B$74,2,FALSE)),"","（祝）"))</f>
        <v>金</v>
      </c>
      <c r="O14" s="100">
        <f>SUM('年間勤務計画書 (Ⅰ一般):年間勤務計画書 (Ⅲ)'!O14)</f>
        <v>0</v>
      </c>
      <c r="P14" s="160" t="str">
        <f>IF(O14&gt;0,IF((COUNTA('年間勤務計画書 (Ⅰ一般)'!O14,'年間勤務計画書 (Ⅰ教科)'!O14,'年間勤務計画書 (Ⅲ)'!O14))-(COUNTA('年間勤務計画書 (Ⅰ一般)'!P14,'年間勤務計画書 (Ⅰ教科)'!P14,'年間勤務計画書 (Ⅲ)'!P14))=0,"○"," ")," ")</f>
        <v xml:space="preserve"> </v>
      </c>
      <c r="Q14" s="161" t="str">
        <f>IF(MONTH(DATE(($C$3),R$6,$A14))&lt;&gt;R$6,"",CHOOSE(WEEKDAY(DATE(($C$3),R$6,$A14),1),"日","月","火","水","木","金","土")&amp;IF(ISNA(VLOOKUP(DATE(($C$3),R$6,$A14),祝日一覧!$A$2:$B$74,2,FALSE)),"","（祝）"))</f>
        <v>月</v>
      </c>
      <c r="R14" s="100">
        <f>SUM('年間勤務計画書 (Ⅰ一般):年間勤務計画書 (Ⅲ)'!R14)</f>
        <v>0</v>
      </c>
      <c r="S14" s="160" t="str">
        <f>IF(R14&gt;0,IF((COUNTA('年間勤務計画書 (Ⅰ一般)'!R14,'年間勤務計画書 (Ⅰ教科)'!R14,'年間勤務計画書 (Ⅲ)'!R14))-(COUNTA('年間勤務計画書 (Ⅰ一般)'!S14,'年間勤務計画書 (Ⅰ教科)'!S14,'年間勤務計画書 (Ⅲ)'!S14))=0,"○"," ")," ")</f>
        <v xml:space="preserve"> </v>
      </c>
      <c r="T14" s="161" t="str">
        <f>IF(MONTH(DATE(($C$3),U$6,$A14))&lt;&gt;U$6,"",CHOOSE(WEEKDAY(DATE(($C$3),U$6,$A14),1),"日","月","火","水","木","金","土")&amp;IF(ISNA(VLOOKUP(DATE(($C$3),U$6,$A14),祝日一覧!$A$2:$B$74,2,FALSE)),"","（祝）"))</f>
        <v>水</v>
      </c>
      <c r="U14" s="100">
        <f>SUM('年間勤務計画書 (Ⅰ一般):年間勤務計画書 (Ⅲ)'!U14)</f>
        <v>0</v>
      </c>
      <c r="V14" s="160" t="str">
        <f>IF(U14&gt;0,IF((COUNTA('年間勤務計画書 (Ⅰ一般)'!U14,'年間勤務計画書 (Ⅰ教科)'!U14,'年間勤務計画書 (Ⅲ)'!U14))-(COUNTA('年間勤務計画書 (Ⅰ一般)'!V14,'年間勤務計画書 (Ⅰ教科)'!V14,'年間勤務計画書 (Ⅲ)'!V14))=0,"○"," ")," ")</f>
        <v xml:space="preserve"> </v>
      </c>
      <c r="W14" s="161" t="str">
        <f>IF(MONTH(DATE(($C$3),X$6,$A14))&lt;&gt;X$6,"",CHOOSE(WEEKDAY(DATE(($C$3),X$6,$A14),1),"日","月","火","水","木","金","土")&amp;IF(ISNA(VLOOKUP(DATE(($C$3),X$6,$A14),祝日一覧!$A$2:$B$74,2,FALSE)),"","（祝）"))</f>
        <v>土</v>
      </c>
      <c r="X14" s="100">
        <f>SUM('年間勤務計画書 (Ⅰ一般):年間勤務計画書 (Ⅲ)'!X14)</f>
        <v>0</v>
      </c>
      <c r="Y14" s="160" t="str">
        <f>IF(X14&gt;0,IF((COUNTA('年間勤務計画書 (Ⅰ一般)'!X14,'年間勤務計画書 (Ⅰ教科)'!X14,'年間勤務計画書 (Ⅲ)'!X14))-(COUNTA('年間勤務計画書 (Ⅰ一般)'!Y14,'年間勤務計画書 (Ⅰ教科)'!Y14,'年間勤務計画書 (Ⅲ)'!Y14))=0,"○"," ")," ")</f>
        <v xml:space="preserve"> </v>
      </c>
      <c r="Z14" s="161" t="str">
        <f>IF(MONTH(DATE(($C$3),AA$6,$A14))&lt;&gt;AA$6,"",CHOOSE(WEEKDAY(DATE(($C$3),AA$6,$A14),1),"日","月","火","水","木","金","土")&amp;IF(ISNA(VLOOKUP(DATE(($C$3),AA$6,$A14),祝日一覧!$A$2:$B$74,2,FALSE)),"","（祝）"))</f>
        <v>月</v>
      </c>
      <c r="AA14" s="100">
        <f>SUM('年間勤務計画書 (Ⅰ一般):年間勤務計画書 (Ⅲ)'!AA14)</f>
        <v>0</v>
      </c>
      <c r="AB14" s="160" t="str">
        <f>IF(AA14&gt;0,IF((COUNTA('年間勤務計画書 (Ⅰ一般)'!AA14,'年間勤務計画書 (Ⅰ教科)'!AA14,'年間勤務計画書 (Ⅲ)'!AA14))-(COUNTA('年間勤務計画書 (Ⅰ一般)'!AB14,'年間勤務計画書 (Ⅰ教科)'!AB14,'年間勤務計画書 (Ⅲ)'!AB14))=0,"○"," ")," ")</f>
        <v xml:space="preserve"> </v>
      </c>
      <c r="AC14" s="161" t="str">
        <f>IF(MONTH(DATE(($C$3+1),AD$6,$A14))&lt;&gt;AD$6,"",CHOOSE(WEEKDAY(DATE(($C$3+1),AD$6,$A14),1),"日","月","火","水","木","金","土")&amp;IF(ISNA(VLOOKUP(DATE(($C$3+1),AD$6,$A14),祝日一覧!$A$2:$B$74,2,FALSE)),"","（祝）"))</f>
        <v>木</v>
      </c>
      <c r="AD14" s="100">
        <f>SUM('年間勤務計画書 (Ⅰ一般):年間勤務計画書 (Ⅲ)'!AD14)</f>
        <v>0</v>
      </c>
      <c r="AE14" s="160" t="str">
        <f>IF(AD14&gt;0,IF((COUNTA('年間勤務計画書 (Ⅰ一般)'!AD14,'年間勤務計画書 (Ⅰ教科)'!AD14,'年間勤務計画書 (Ⅲ)'!AD14))-(COUNTA('年間勤務計画書 (Ⅰ一般)'!AE14,'年間勤務計画書 (Ⅰ教科)'!AE14,'年間勤務計画書 (Ⅲ)'!AE14))=0,"○"," ")," ")</f>
        <v xml:space="preserve"> </v>
      </c>
      <c r="AF14" s="161" t="str">
        <f>IF(MONTH(DATE(($C$3+1),AG$6,$A14))&lt;&gt;AG$6,"",CHOOSE(WEEKDAY(DATE(($C$3+1),AG$6,$A14),1),"日","月","火","水","木","金","土")&amp;IF(ISNA(VLOOKUP(DATE(($C$3+1),AG$6,$A14),祝日一覧!$A$2:$B$74,2,FALSE)),"","（祝）"))</f>
        <v>日</v>
      </c>
      <c r="AG14" s="100">
        <f>SUM('年間勤務計画書 (Ⅰ一般):年間勤務計画書 (Ⅲ)'!AG14)</f>
        <v>0</v>
      </c>
      <c r="AH14" s="160" t="str">
        <f>IF(AG14&gt;0,IF((COUNTA('年間勤務計画書 (Ⅰ一般)'!AG14,'年間勤務計画書 (Ⅰ教科)'!AG14,'年間勤務計画書 (Ⅲ)'!AG14))-(COUNTA('年間勤務計画書 (Ⅰ一般)'!AH14,'年間勤務計画書 (Ⅰ教科)'!AH14,'年間勤務計画書 (Ⅲ)'!AH14))=0,"○"," ")," ")</f>
        <v xml:space="preserve"> </v>
      </c>
      <c r="AI14" s="161" t="str">
        <f>IF(MONTH(DATE(($C$3+1),AJ$6,$A14))&lt;&gt;AJ$6,"",CHOOSE(WEEKDAY(DATE(($C$3+1),AJ$6,$A14),1),"日","月","火","水","木","金","土")&amp;IF(ISNA(VLOOKUP(DATE(($C$3+1),AJ$6,$A14),祝日一覧!$A$2:$B$74,2,FALSE)),"","（祝）"))</f>
        <v>日</v>
      </c>
      <c r="AJ14" s="100">
        <f>SUM('年間勤務計画書 (Ⅰ一般):年間勤務計画書 (Ⅲ)'!AJ14)</f>
        <v>0</v>
      </c>
      <c r="AK14" s="160" t="str">
        <f>IF(AJ14&gt;0,IF((COUNTA('年間勤務計画書 (Ⅰ一般)'!AJ14,'年間勤務計画書 (Ⅰ教科)'!AJ14,'年間勤務計画書 (Ⅲ)'!AJ14))-(COUNTA('年間勤務計画書 (Ⅰ一般)'!AK14,'年間勤務計画書 (Ⅰ教科)'!AK14,'年間勤務計画書 (Ⅲ)'!AK14))=0,"○"," ")," ")</f>
        <v xml:space="preserve"> </v>
      </c>
      <c r="AL14" s="89">
        <v>7</v>
      </c>
    </row>
    <row r="15" spans="1:38" ht="14.85" customHeight="1">
      <c r="A15" s="88">
        <v>8</v>
      </c>
      <c r="B15" s="58" t="str">
        <f>IF(MONTH(DATE(($C$3),C$6,$A15))&lt;&gt;C$6,"",CHOOSE(WEEKDAY(DATE(($C$3),C$6,$A15),1),"日","月","火","水","木","金","土")&amp;IF(ISNA(VLOOKUP(DATE(($C$3),C$6,$A15),祝日一覧!$A$2:$B$74,2,FALSE)),"","（祝）"))</f>
        <v>水</v>
      </c>
      <c r="C15" s="100">
        <f>SUM('年間勤務計画書 (Ⅰ一般):年間勤務計画書 (Ⅲ)'!C15)</f>
        <v>0</v>
      </c>
      <c r="D15" s="160" t="str">
        <f>IF(C15&gt;0,IF((COUNTA('年間勤務計画書 (Ⅰ一般)'!C15,'年間勤務計画書 (Ⅰ教科)'!C15,'年間勤務計画書 (Ⅲ)'!C15))-(COUNTA('年間勤務計画書 (Ⅰ一般)'!D15,'年間勤務計画書 (Ⅰ教科)'!D15,'年間勤務計画書 (Ⅲ)'!D15))=0,"○"," ")," ")</f>
        <v xml:space="preserve"> </v>
      </c>
      <c r="E15" s="161" t="str">
        <f>IF(MONTH(DATE(($C$3),F$6,$A15))&lt;&gt;F$6,"",CHOOSE(WEEKDAY(DATE(($C$3),F$6,$A15),1),"日","月","火","水","木","金","土")&amp;IF(ISNA(VLOOKUP(DATE(($C$3),F$6,$A15),祝日一覧!$A$2:$B$74,2,FALSE)),"","（祝）"))</f>
        <v>金</v>
      </c>
      <c r="F15" s="100">
        <f>SUM('年間勤務計画書 (Ⅰ一般):年間勤務計画書 (Ⅲ)'!F15)</f>
        <v>0</v>
      </c>
      <c r="G15" s="160" t="str">
        <f>IF(F15&gt;0,IF((COUNTA('年間勤務計画書 (Ⅰ一般)'!F15,'年間勤務計画書 (Ⅰ教科)'!F15,'年間勤務計画書 (Ⅲ)'!F15))-(COUNTA('年間勤務計画書 (Ⅰ一般)'!G15,'年間勤務計画書 (Ⅰ教科)'!G15,'年間勤務計画書 (Ⅲ)'!G15))=0,"○"," ")," ")</f>
        <v xml:space="preserve"> </v>
      </c>
      <c r="H15" s="161" t="str">
        <f>IF(MONTH(DATE(($C$3),I$6,$A15))&lt;&gt;I$6,"",CHOOSE(WEEKDAY(DATE(($C$3),I$6,$A15),1),"日","月","火","水","木","金","土")&amp;IF(ISNA(VLOOKUP(DATE(($C$3),I$6,$A15),祝日一覧!$A$2:$B$74,2,FALSE)),"","（祝）"))</f>
        <v>月</v>
      </c>
      <c r="I15" s="100">
        <f>SUM('年間勤務計画書 (Ⅰ一般):年間勤務計画書 (Ⅲ)'!I15)</f>
        <v>0</v>
      </c>
      <c r="J15" s="160" t="str">
        <f>IF(I15&gt;0,IF((COUNTA('年間勤務計画書 (Ⅰ一般)'!I15,'年間勤務計画書 (Ⅰ教科)'!I15,'年間勤務計画書 (Ⅲ)'!I15))-(COUNTA('年間勤務計画書 (Ⅰ一般)'!J15,'年間勤務計画書 (Ⅰ教科)'!J15,'年間勤務計画書 (Ⅲ)'!J15))=0,"○"," ")," ")</f>
        <v xml:space="preserve"> </v>
      </c>
      <c r="K15" s="161" t="str">
        <f>IF(MONTH(DATE(($C$3),L$6,$A15))&lt;&gt;L$6,"",CHOOSE(WEEKDAY(DATE(($C$3),L$6,$A15),1),"日","月","火","水","木","金","土")&amp;IF(ISNA(VLOOKUP(DATE(($C$3),L$6,$A15),祝日一覧!$A$2:$B$74,2,FALSE)),"","（祝）"))</f>
        <v>水</v>
      </c>
      <c r="L15" s="100">
        <f>SUM('年間勤務計画書 (Ⅰ一般):年間勤務計画書 (Ⅲ)'!L15)</f>
        <v>0</v>
      </c>
      <c r="M15" s="160" t="str">
        <f>IF(L15&gt;0,IF((COUNTA('年間勤務計画書 (Ⅰ一般)'!L15,'年間勤務計画書 (Ⅰ教科)'!L15,'年間勤務計画書 (Ⅲ)'!L15))-(COUNTA('年間勤務計画書 (Ⅰ一般)'!M15,'年間勤務計画書 (Ⅰ教科)'!M15,'年間勤務計画書 (Ⅲ)'!M15))=0,"○"," ")," ")</f>
        <v xml:space="preserve"> </v>
      </c>
      <c r="N15" s="161" t="str">
        <f>IF(MONTH(DATE(($C$3),O$6,$A15))&lt;&gt;O$6,"",CHOOSE(WEEKDAY(DATE(($C$3),O$6,$A15),1),"日","月","火","水","木","金","土")&amp;IF(ISNA(VLOOKUP(DATE(($C$3),O$6,$A15),祝日一覧!$A$2:$B$74,2,FALSE)),"","（祝）"))</f>
        <v>土</v>
      </c>
      <c r="O15" s="100">
        <f>SUM('年間勤務計画書 (Ⅰ一般):年間勤務計画書 (Ⅲ)'!O15)</f>
        <v>0</v>
      </c>
      <c r="P15" s="160" t="str">
        <f>IF(O15&gt;0,IF((COUNTA('年間勤務計画書 (Ⅰ一般)'!O15,'年間勤務計画書 (Ⅰ教科)'!O15,'年間勤務計画書 (Ⅲ)'!O15))-(COUNTA('年間勤務計画書 (Ⅰ一般)'!P15,'年間勤務計画書 (Ⅰ教科)'!P15,'年間勤務計画書 (Ⅲ)'!P15))=0,"○"," ")," ")</f>
        <v xml:space="preserve"> </v>
      </c>
      <c r="Q15" s="161" t="str">
        <f>IF(MONTH(DATE(($C$3),R$6,$A15))&lt;&gt;R$6,"",CHOOSE(WEEKDAY(DATE(($C$3),R$6,$A15),1),"日","月","火","水","木","金","土")&amp;IF(ISNA(VLOOKUP(DATE(($C$3),R$6,$A15),祝日一覧!$A$2:$B$74,2,FALSE)),"","（祝）"))</f>
        <v>火</v>
      </c>
      <c r="R15" s="100">
        <f>SUM('年間勤務計画書 (Ⅰ一般):年間勤務計画書 (Ⅲ)'!R15)</f>
        <v>0</v>
      </c>
      <c r="S15" s="160" t="str">
        <f>IF(R15&gt;0,IF((COUNTA('年間勤務計画書 (Ⅰ一般)'!R15,'年間勤務計画書 (Ⅰ教科)'!R15,'年間勤務計画書 (Ⅲ)'!R15))-(COUNTA('年間勤務計画書 (Ⅰ一般)'!S15,'年間勤務計画書 (Ⅰ教科)'!S15,'年間勤務計画書 (Ⅲ)'!S15))=0,"○"," ")," ")</f>
        <v xml:space="preserve"> </v>
      </c>
      <c r="T15" s="161" t="str">
        <f>IF(MONTH(DATE(($C$3),U$6,$A15))&lt;&gt;U$6,"",CHOOSE(WEEKDAY(DATE(($C$3),U$6,$A15),1),"日","月","火","水","木","金","土")&amp;IF(ISNA(VLOOKUP(DATE(($C$3),U$6,$A15),祝日一覧!$A$2:$B$74,2,FALSE)),"","（祝）"))</f>
        <v>木</v>
      </c>
      <c r="U15" s="100">
        <f>SUM('年間勤務計画書 (Ⅰ一般):年間勤務計画書 (Ⅲ)'!U15)</f>
        <v>0</v>
      </c>
      <c r="V15" s="160" t="str">
        <f>IF(U15&gt;0,IF((COUNTA('年間勤務計画書 (Ⅰ一般)'!U15,'年間勤務計画書 (Ⅰ教科)'!U15,'年間勤務計画書 (Ⅲ)'!U15))-(COUNTA('年間勤務計画書 (Ⅰ一般)'!V15,'年間勤務計画書 (Ⅰ教科)'!V15,'年間勤務計画書 (Ⅲ)'!V15))=0,"○"," ")," ")</f>
        <v xml:space="preserve"> </v>
      </c>
      <c r="W15" s="161" t="str">
        <f>IF(MONTH(DATE(($C$3),X$6,$A15))&lt;&gt;X$6,"",CHOOSE(WEEKDAY(DATE(($C$3),X$6,$A15),1),"日","月","火","水","木","金","土")&amp;IF(ISNA(VLOOKUP(DATE(($C$3),X$6,$A15),祝日一覧!$A$2:$B$74,2,FALSE)),"","（祝）"))</f>
        <v>日</v>
      </c>
      <c r="X15" s="100">
        <f>SUM('年間勤務計画書 (Ⅰ一般):年間勤務計画書 (Ⅲ)'!X15)</f>
        <v>0</v>
      </c>
      <c r="Y15" s="160" t="str">
        <f>IF(X15&gt;0,IF((COUNTA('年間勤務計画書 (Ⅰ一般)'!X15,'年間勤務計画書 (Ⅰ教科)'!X15,'年間勤務計画書 (Ⅲ)'!X15))-(COUNTA('年間勤務計画書 (Ⅰ一般)'!Y15,'年間勤務計画書 (Ⅰ教科)'!Y15,'年間勤務計画書 (Ⅲ)'!Y15))=0,"○"," ")," ")</f>
        <v xml:space="preserve"> </v>
      </c>
      <c r="Z15" s="161" t="str">
        <f>IF(MONTH(DATE(($C$3),AA$6,$A15))&lt;&gt;AA$6,"",CHOOSE(WEEKDAY(DATE(($C$3),AA$6,$A15),1),"日","月","火","水","木","金","土")&amp;IF(ISNA(VLOOKUP(DATE(($C$3),AA$6,$A15),祝日一覧!$A$2:$B$74,2,FALSE)),"","（祝）"))</f>
        <v>火</v>
      </c>
      <c r="AA15" s="100">
        <f>SUM('年間勤務計画書 (Ⅰ一般):年間勤務計画書 (Ⅲ)'!AA15)</f>
        <v>0</v>
      </c>
      <c r="AB15" s="160" t="str">
        <f>IF(AA15&gt;0,IF((COUNTA('年間勤務計画書 (Ⅰ一般)'!AA15,'年間勤務計画書 (Ⅰ教科)'!AA15,'年間勤務計画書 (Ⅲ)'!AA15))-(COUNTA('年間勤務計画書 (Ⅰ一般)'!AB15,'年間勤務計画書 (Ⅰ教科)'!AB15,'年間勤務計画書 (Ⅲ)'!AB15))=0,"○"," ")," ")</f>
        <v xml:space="preserve"> </v>
      </c>
      <c r="AC15" s="161" t="str">
        <f>IF(MONTH(DATE(($C$3+1),AD$6,$A15))&lt;&gt;AD$6,"",CHOOSE(WEEKDAY(DATE(($C$3+1),AD$6,$A15),1),"日","月","火","水","木","金","土")&amp;IF(ISNA(VLOOKUP(DATE(($C$3+1),AD$6,$A15),祝日一覧!$A$2:$B$74,2,FALSE)),"","（祝）"))</f>
        <v>金</v>
      </c>
      <c r="AD15" s="100">
        <f>SUM('年間勤務計画書 (Ⅰ一般):年間勤務計画書 (Ⅲ)'!AD15)</f>
        <v>0</v>
      </c>
      <c r="AE15" s="160" t="str">
        <f>IF(AD15&gt;0,IF((COUNTA('年間勤務計画書 (Ⅰ一般)'!AD15,'年間勤務計画書 (Ⅰ教科)'!AD15,'年間勤務計画書 (Ⅲ)'!AD15))-(COUNTA('年間勤務計画書 (Ⅰ一般)'!AE15,'年間勤務計画書 (Ⅰ教科)'!AE15,'年間勤務計画書 (Ⅲ)'!AE15))=0,"○"," ")," ")</f>
        <v xml:space="preserve"> </v>
      </c>
      <c r="AF15" s="161" t="str">
        <f>IF(MONTH(DATE(($C$3+1),AG$6,$A15))&lt;&gt;AG$6,"",CHOOSE(WEEKDAY(DATE(($C$3+1),AG$6,$A15),1),"日","月","火","水","木","金","土")&amp;IF(ISNA(VLOOKUP(DATE(($C$3+1),AG$6,$A15),祝日一覧!$A$2:$B$74,2,FALSE)),"","（祝）"))</f>
        <v>月</v>
      </c>
      <c r="AG15" s="100">
        <f>SUM('年間勤務計画書 (Ⅰ一般):年間勤務計画書 (Ⅲ)'!AG15)</f>
        <v>0</v>
      </c>
      <c r="AH15" s="160" t="str">
        <f>IF(AG15&gt;0,IF((COUNTA('年間勤務計画書 (Ⅰ一般)'!AG15,'年間勤務計画書 (Ⅰ教科)'!AG15,'年間勤務計画書 (Ⅲ)'!AG15))-(COUNTA('年間勤務計画書 (Ⅰ一般)'!AH15,'年間勤務計画書 (Ⅰ教科)'!AH15,'年間勤務計画書 (Ⅲ)'!AH15))=0,"○"," ")," ")</f>
        <v xml:space="preserve"> </v>
      </c>
      <c r="AI15" s="161" t="str">
        <f>IF(MONTH(DATE(($C$3+1),AJ$6,$A15))&lt;&gt;AJ$6,"",CHOOSE(WEEKDAY(DATE(($C$3+1),AJ$6,$A15),1),"日","月","火","水","木","金","土")&amp;IF(ISNA(VLOOKUP(DATE(($C$3+1),AJ$6,$A15),祝日一覧!$A$2:$B$74,2,FALSE)),"","（祝）"))</f>
        <v>月</v>
      </c>
      <c r="AJ15" s="100">
        <f>SUM('年間勤務計画書 (Ⅰ一般):年間勤務計画書 (Ⅲ)'!AJ15)</f>
        <v>0</v>
      </c>
      <c r="AK15" s="160" t="str">
        <f>IF(AJ15&gt;0,IF((COUNTA('年間勤務計画書 (Ⅰ一般)'!AJ15,'年間勤務計画書 (Ⅰ教科)'!AJ15,'年間勤務計画書 (Ⅲ)'!AJ15))-(COUNTA('年間勤務計画書 (Ⅰ一般)'!AK15,'年間勤務計画書 (Ⅰ教科)'!AK15,'年間勤務計画書 (Ⅲ)'!AK15))=0,"○"," ")," ")</f>
        <v xml:space="preserve"> </v>
      </c>
      <c r="AL15" s="89">
        <v>8</v>
      </c>
    </row>
    <row r="16" spans="1:38" ht="14.85" customHeight="1">
      <c r="A16" s="88">
        <v>9</v>
      </c>
      <c r="B16" s="58" t="str">
        <f>IF(MONTH(DATE(($C$3),C$6,$A16))&lt;&gt;C$6,"",CHOOSE(WEEKDAY(DATE(($C$3),C$6,$A16),1),"日","月","火","水","木","金","土")&amp;IF(ISNA(VLOOKUP(DATE(($C$3),C$6,$A16),祝日一覧!$A$2:$B$74,2,FALSE)),"","（祝）"))</f>
        <v>木</v>
      </c>
      <c r="C16" s="100">
        <f>SUM('年間勤務計画書 (Ⅰ一般):年間勤務計画書 (Ⅲ)'!C16)</f>
        <v>0</v>
      </c>
      <c r="D16" s="160" t="str">
        <f>IF(C16&gt;0,IF((COUNTA('年間勤務計画書 (Ⅰ一般)'!C16,'年間勤務計画書 (Ⅰ教科)'!C16,'年間勤務計画書 (Ⅲ)'!C16))-(COUNTA('年間勤務計画書 (Ⅰ一般)'!D16,'年間勤務計画書 (Ⅰ教科)'!D16,'年間勤務計画書 (Ⅲ)'!D16))=0,"○"," ")," ")</f>
        <v xml:space="preserve"> </v>
      </c>
      <c r="E16" s="161" t="str">
        <f>IF(MONTH(DATE(($C$3),F$6,$A16))&lt;&gt;F$6,"",CHOOSE(WEEKDAY(DATE(($C$3),F$6,$A16),1),"日","月","火","水","木","金","土")&amp;IF(ISNA(VLOOKUP(DATE(($C$3),F$6,$A16),祝日一覧!$A$2:$B$74,2,FALSE)),"","（祝）"))</f>
        <v>土</v>
      </c>
      <c r="F16" s="100">
        <f>SUM('年間勤務計画書 (Ⅰ一般):年間勤務計画書 (Ⅲ)'!F16)</f>
        <v>0</v>
      </c>
      <c r="G16" s="160" t="str">
        <f>IF(F16&gt;0,IF((COUNTA('年間勤務計画書 (Ⅰ一般)'!F16,'年間勤務計画書 (Ⅰ教科)'!F16,'年間勤務計画書 (Ⅲ)'!F16))-(COUNTA('年間勤務計画書 (Ⅰ一般)'!G16,'年間勤務計画書 (Ⅰ教科)'!G16,'年間勤務計画書 (Ⅲ)'!G16))=0,"○"," ")," ")</f>
        <v xml:space="preserve"> </v>
      </c>
      <c r="H16" s="161" t="str">
        <f>IF(MONTH(DATE(($C$3),I$6,$A16))&lt;&gt;I$6,"",CHOOSE(WEEKDAY(DATE(($C$3),I$6,$A16),1),"日","月","火","水","木","金","土")&amp;IF(ISNA(VLOOKUP(DATE(($C$3),I$6,$A16),祝日一覧!$A$2:$B$74,2,FALSE)),"","（祝）"))</f>
        <v>火</v>
      </c>
      <c r="I16" s="100">
        <f>SUM('年間勤務計画書 (Ⅰ一般):年間勤務計画書 (Ⅲ)'!I16)</f>
        <v>0</v>
      </c>
      <c r="J16" s="160" t="str">
        <f>IF(I16&gt;0,IF((COUNTA('年間勤務計画書 (Ⅰ一般)'!I16,'年間勤務計画書 (Ⅰ教科)'!I16,'年間勤務計画書 (Ⅲ)'!I16))-(COUNTA('年間勤務計画書 (Ⅰ一般)'!J16,'年間勤務計画書 (Ⅰ教科)'!J16,'年間勤務計画書 (Ⅲ)'!J16))=0,"○"," ")," ")</f>
        <v xml:space="preserve"> </v>
      </c>
      <c r="K16" s="161" t="str">
        <f>IF(MONTH(DATE(($C$3),L$6,$A16))&lt;&gt;L$6,"",CHOOSE(WEEKDAY(DATE(($C$3),L$6,$A16),1),"日","月","火","水","木","金","土")&amp;IF(ISNA(VLOOKUP(DATE(($C$3),L$6,$A16),祝日一覧!$A$2:$B$74,2,FALSE)),"","（祝）"))</f>
        <v>木</v>
      </c>
      <c r="L16" s="100">
        <f>SUM('年間勤務計画書 (Ⅰ一般):年間勤務計画書 (Ⅲ)'!L16)</f>
        <v>0</v>
      </c>
      <c r="M16" s="160" t="str">
        <f>IF(L16&gt;0,IF((COUNTA('年間勤務計画書 (Ⅰ一般)'!L16,'年間勤務計画書 (Ⅰ教科)'!L16,'年間勤務計画書 (Ⅲ)'!L16))-(COUNTA('年間勤務計画書 (Ⅰ一般)'!M16,'年間勤務計画書 (Ⅰ教科)'!M16,'年間勤務計画書 (Ⅲ)'!M16))=0,"○"," ")," ")</f>
        <v xml:space="preserve"> </v>
      </c>
      <c r="N16" s="161" t="str">
        <f>IF(MONTH(DATE(($C$3),O$6,$A16))&lt;&gt;O$6,"",CHOOSE(WEEKDAY(DATE(($C$3),O$6,$A16),1),"日","月","火","水","木","金","土")&amp;IF(ISNA(VLOOKUP(DATE(($C$3),O$6,$A16),祝日一覧!$A$2:$B$74,2,FALSE)),"","（祝）"))</f>
        <v>日</v>
      </c>
      <c r="O16" s="100">
        <f>SUM('年間勤務計画書 (Ⅰ一般):年間勤務計画書 (Ⅲ)'!O16)</f>
        <v>0</v>
      </c>
      <c r="P16" s="160" t="str">
        <f>IF(O16&gt;0,IF((COUNTA('年間勤務計画書 (Ⅰ一般)'!O16,'年間勤務計画書 (Ⅰ教科)'!O16,'年間勤務計画書 (Ⅲ)'!O16))-(COUNTA('年間勤務計画書 (Ⅰ一般)'!P16,'年間勤務計画書 (Ⅰ教科)'!P16,'年間勤務計画書 (Ⅲ)'!P16))=0,"○"," ")," ")</f>
        <v xml:space="preserve"> </v>
      </c>
      <c r="Q16" s="161" t="str">
        <f>IF(MONTH(DATE(($C$3),R$6,$A16))&lt;&gt;R$6,"",CHOOSE(WEEKDAY(DATE(($C$3),R$6,$A16),1),"日","月","火","水","木","金","土")&amp;IF(ISNA(VLOOKUP(DATE(($C$3),R$6,$A16),祝日一覧!$A$2:$B$74,2,FALSE)),"","（祝）"))</f>
        <v>水</v>
      </c>
      <c r="R16" s="100">
        <f>SUM('年間勤務計画書 (Ⅰ一般):年間勤務計画書 (Ⅲ)'!R16)</f>
        <v>0</v>
      </c>
      <c r="S16" s="160" t="str">
        <f>IF(R16&gt;0,IF((COUNTA('年間勤務計画書 (Ⅰ一般)'!R16,'年間勤務計画書 (Ⅰ教科)'!R16,'年間勤務計画書 (Ⅲ)'!R16))-(COUNTA('年間勤務計画書 (Ⅰ一般)'!S16,'年間勤務計画書 (Ⅰ教科)'!S16,'年間勤務計画書 (Ⅲ)'!S16))=0,"○"," ")," ")</f>
        <v xml:space="preserve"> </v>
      </c>
      <c r="T16" s="161" t="str">
        <f>IF(MONTH(DATE(($C$3),U$6,$A16))&lt;&gt;U$6,"",CHOOSE(WEEKDAY(DATE(($C$3),U$6,$A16),1),"日","月","火","水","木","金","土")&amp;IF(ISNA(VLOOKUP(DATE(($C$3),U$6,$A16),祝日一覧!$A$2:$B$74,2,FALSE)),"","（祝）"))</f>
        <v>金</v>
      </c>
      <c r="U16" s="100">
        <f>SUM('年間勤務計画書 (Ⅰ一般):年間勤務計画書 (Ⅲ)'!U16)</f>
        <v>0</v>
      </c>
      <c r="V16" s="160" t="str">
        <f>IF(U16&gt;0,IF((COUNTA('年間勤務計画書 (Ⅰ一般)'!U16,'年間勤務計画書 (Ⅰ教科)'!U16,'年間勤務計画書 (Ⅲ)'!U16))-(COUNTA('年間勤務計画書 (Ⅰ一般)'!V16,'年間勤務計画書 (Ⅰ教科)'!V16,'年間勤務計画書 (Ⅲ)'!V16))=0,"○"," ")," ")</f>
        <v xml:space="preserve"> </v>
      </c>
      <c r="W16" s="161" t="str">
        <f>IF(MONTH(DATE(($C$3),X$6,$A16))&lt;&gt;X$6,"",CHOOSE(WEEKDAY(DATE(($C$3),X$6,$A16),1),"日","月","火","水","木","金","土")&amp;IF(ISNA(VLOOKUP(DATE(($C$3),X$6,$A16),祝日一覧!$A$2:$B$74,2,FALSE)),"","（祝）"))</f>
        <v>月</v>
      </c>
      <c r="X16" s="100">
        <f>SUM('年間勤務計画書 (Ⅰ一般):年間勤務計画書 (Ⅲ)'!X16)</f>
        <v>0</v>
      </c>
      <c r="Y16" s="160" t="str">
        <f>IF(X16&gt;0,IF((COUNTA('年間勤務計画書 (Ⅰ一般)'!X16,'年間勤務計画書 (Ⅰ教科)'!X16,'年間勤務計画書 (Ⅲ)'!X16))-(COUNTA('年間勤務計画書 (Ⅰ一般)'!Y16,'年間勤務計画書 (Ⅰ教科)'!Y16,'年間勤務計画書 (Ⅲ)'!Y16))=0,"○"," ")," ")</f>
        <v xml:space="preserve"> </v>
      </c>
      <c r="Z16" s="161" t="str">
        <f>IF(MONTH(DATE(($C$3),AA$6,$A16))&lt;&gt;AA$6,"",CHOOSE(WEEKDAY(DATE(($C$3),AA$6,$A16),1),"日","月","火","水","木","金","土")&amp;IF(ISNA(VLOOKUP(DATE(($C$3),AA$6,$A16),祝日一覧!$A$2:$B$74,2,FALSE)),"","（祝）"))</f>
        <v>水</v>
      </c>
      <c r="AA16" s="100">
        <f>SUM('年間勤務計画書 (Ⅰ一般):年間勤務計画書 (Ⅲ)'!AA16)</f>
        <v>0</v>
      </c>
      <c r="AB16" s="160" t="str">
        <f>IF(AA16&gt;0,IF((COUNTA('年間勤務計画書 (Ⅰ一般)'!AA16,'年間勤務計画書 (Ⅰ教科)'!AA16,'年間勤務計画書 (Ⅲ)'!AA16))-(COUNTA('年間勤務計画書 (Ⅰ一般)'!AB16,'年間勤務計画書 (Ⅰ教科)'!AB16,'年間勤務計画書 (Ⅲ)'!AB16))=0,"○"," ")," ")</f>
        <v xml:space="preserve"> </v>
      </c>
      <c r="AC16" s="161" t="str">
        <f>IF(MONTH(DATE(($C$3+1),AD$6,$A16))&lt;&gt;AD$6,"",CHOOSE(WEEKDAY(DATE(($C$3+1),AD$6,$A16),1),"日","月","火","水","木","金","土")&amp;IF(ISNA(VLOOKUP(DATE(($C$3+1),AD$6,$A16),祝日一覧!$A$2:$B$74,2,FALSE)),"","（祝）"))</f>
        <v>土</v>
      </c>
      <c r="AD16" s="100">
        <f>SUM('年間勤務計画書 (Ⅰ一般):年間勤務計画書 (Ⅲ)'!AD16)</f>
        <v>0</v>
      </c>
      <c r="AE16" s="160" t="str">
        <f>IF(AD16&gt;0,IF((COUNTA('年間勤務計画書 (Ⅰ一般)'!AD16,'年間勤務計画書 (Ⅰ教科)'!AD16,'年間勤務計画書 (Ⅲ)'!AD16))-(COUNTA('年間勤務計画書 (Ⅰ一般)'!AE16,'年間勤務計画書 (Ⅰ教科)'!AE16,'年間勤務計画書 (Ⅲ)'!AE16))=0,"○"," ")," ")</f>
        <v xml:space="preserve"> </v>
      </c>
      <c r="AF16" s="161" t="str">
        <f>IF(MONTH(DATE(($C$3+1),AG$6,$A16))&lt;&gt;AG$6,"",CHOOSE(WEEKDAY(DATE(($C$3+1),AG$6,$A16),1),"日","月","火","水","木","金","土")&amp;IF(ISNA(VLOOKUP(DATE(($C$3+1),AG$6,$A16),祝日一覧!$A$2:$B$74,2,FALSE)),"","（祝）"))</f>
        <v>火</v>
      </c>
      <c r="AG16" s="100">
        <f>SUM('年間勤務計画書 (Ⅰ一般):年間勤務計画書 (Ⅲ)'!AG16)</f>
        <v>0</v>
      </c>
      <c r="AH16" s="160" t="str">
        <f>IF(AG16&gt;0,IF((COUNTA('年間勤務計画書 (Ⅰ一般)'!AG16,'年間勤務計画書 (Ⅰ教科)'!AG16,'年間勤務計画書 (Ⅲ)'!AG16))-(COUNTA('年間勤務計画書 (Ⅰ一般)'!AH16,'年間勤務計画書 (Ⅰ教科)'!AH16,'年間勤務計画書 (Ⅲ)'!AH16))=0,"○"," ")," ")</f>
        <v xml:space="preserve"> </v>
      </c>
      <c r="AI16" s="161" t="str">
        <f>IF(MONTH(DATE(($C$3+1),AJ$6,$A16))&lt;&gt;AJ$6,"",CHOOSE(WEEKDAY(DATE(($C$3+1),AJ$6,$A16),1),"日","月","火","水","木","金","土")&amp;IF(ISNA(VLOOKUP(DATE(($C$3+1),AJ$6,$A16),祝日一覧!$A$2:$B$74,2,FALSE)),"","（祝）"))</f>
        <v>火</v>
      </c>
      <c r="AJ16" s="100">
        <f>SUM('年間勤務計画書 (Ⅰ一般):年間勤務計画書 (Ⅲ)'!AJ16)</f>
        <v>0</v>
      </c>
      <c r="AK16" s="160" t="str">
        <f>IF(AJ16&gt;0,IF((COUNTA('年間勤務計画書 (Ⅰ一般)'!AJ16,'年間勤務計画書 (Ⅰ教科)'!AJ16,'年間勤務計画書 (Ⅲ)'!AJ16))-(COUNTA('年間勤務計画書 (Ⅰ一般)'!AK16,'年間勤務計画書 (Ⅰ教科)'!AK16,'年間勤務計画書 (Ⅲ)'!AK16))=0,"○"," ")," ")</f>
        <v xml:space="preserve"> </v>
      </c>
      <c r="AL16" s="89">
        <v>9</v>
      </c>
    </row>
    <row r="17" spans="1:38" ht="14.85" customHeight="1">
      <c r="A17" s="88">
        <v>10</v>
      </c>
      <c r="B17" s="58" t="str">
        <f>IF(MONTH(DATE(($C$3),C$6,$A17))&lt;&gt;C$6,"",CHOOSE(WEEKDAY(DATE(($C$3),C$6,$A17),1),"日","月","火","水","木","金","土")&amp;IF(ISNA(VLOOKUP(DATE(($C$3),C$6,$A17),祝日一覧!$A$2:$B$74,2,FALSE)),"","（祝）"))</f>
        <v>金</v>
      </c>
      <c r="C17" s="100">
        <f>SUM('年間勤務計画書 (Ⅰ一般):年間勤務計画書 (Ⅲ)'!C17)</f>
        <v>0</v>
      </c>
      <c r="D17" s="160" t="str">
        <f>IF(C17&gt;0,IF((COUNTA('年間勤務計画書 (Ⅰ一般)'!C17,'年間勤務計画書 (Ⅰ教科)'!C17,'年間勤務計画書 (Ⅲ)'!C17))-(COUNTA('年間勤務計画書 (Ⅰ一般)'!D17,'年間勤務計画書 (Ⅰ教科)'!D17,'年間勤務計画書 (Ⅲ)'!D17))=0,"○"," ")," ")</f>
        <v xml:space="preserve"> </v>
      </c>
      <c r="E17" s="161" t="str">
        <f>IF(MONTH(DATE(($C$3),F$6,$A17))&lt;&gt;F$6,"",CHOOSE(WEEKDAY(DATE(($C$3),F$6,$A17),1),"日","月","火","水","木","金","土")&amp;IF(ISNA(VLOOKUP(DATE(($C$3),F$6,$A17),祝日一覧!$A$2:$B$74,2,FALSE)),"","（祝）"))</f>
        <v>日</v>
      </c>
      <c r="F17" s="100">
        <f>SUM('年間勤務計画書 (Ⅰ一般):年間勤務計画書 (Ⅲ)'!F17)</f>
        <v>0</v>
      </c>
      <c r="G17" s="160" t="str">
        <f>IF(F17&gt;0,IF((COUNTA('年間勤務計画書 (Ⅰ一般)'!F17,'年間勤務計画書 (Ⅰ教科)'!F17,'年間勤務計画書 (Ⅲ)'!F17))-(COUNTA('年間勤務計画書 (Ⅰ一般)'!G17,'年間勤務計画書 (Ⅰ教科)'!G17,'年間勤務計画書 (Ⅲ)'!G17))=0,"○"," ")," ")</f>
        <v xml:space="preserve"> </v>
      </c>
      <c r="H17" s="161" t="str">
        <f>IF(MONTH(DATE(($C$3),I$6,$A17))&lt;&gt;I$6,"",CHOOSE(WEEKDAY(DATE(($C$3),I$6,$A17),1),"日","月","火","水","木","金","土")&amp;IF(ISNA(VLOOKUP(DATE(($C$3),I$6,$A17),祝日一覧!$A$2:$B$74,2,FALSE)),"","（祝）"))</f>
        <v>水</v>
      </c>
      <c r="I17" s="100">
        <f>SUM('年間勤務計画書 (Ⅰ一般):年間勤務計画書 (Ⅲ)'!I17)</f>
        <v>0</v>
      </c>
      <c r="J17" s="160" t="str">
        <f>IF(I17&gt;0,IF((COUNTA('年間勤務計画書 (Ⅰ一般)'!I17,'年間勤務計画書 (Ⅰ教科)'!I17,'年間勤務計画書 (Ⅲ)'!I17))-(COUNTA('年間勤務計画書 (Ⅰ一般)'!J17,'年間勤務計画書 (Ⅰ教科)'!J17,'年間勤務計画書 (Ⅲ)'!J17))=0,"○"," ")," ")</f>
        <v xml:space="preserve"> </v>
      </c>
      <c r="K17" s="161" t="str">
        <f>IF(MONTH(DATE(($C$3),L$6,$A17))&lt;&gt;L$6,"",CHOOSE(WEEKDAY(DATE(($C$3),L$6,$A17),1),"日","月","火","水","木","金","土")&amp;IF(ISNA(VLOOKUP(DATE(($C$3),L$6,$A17),祝日一覧!$A$2:$B$74,2,FALSE)),"","（祝）"))</f>
        <v>金</v>
      </c>
      <c r="L17" s="100">
        <f>SUM('年間勤務計画書 (Ⅰ一般):年間勤務計画書 (Ⅲ)'!L17)</f>
        <v>0</v>
      </c>
      <c r="M17" s="160" t="str">
        <f>IF(L17&gt;0,IF((COUNTA('年間勤務計画書 (Ⅰ一般)'!L17,'年間勤務計画書 (Ⅰ教科)'!L17,'年間勤務計画書 (Ⅲ)'!L17))-(COUNTA('年間勤務計画書 (Ⅰ一般)'!M17,'年間勤務計画書 (Ⅰ教科)'!M17,'年間勤務計画書 (Ⅲ)'!M17))=0,"○"," ")," ")</f>
        <v xml:space="preserve"> </v>
      </c>
      <c r="N17" s="161" t="str">
        <f>IF(MONTH(DATE(($C$3),O$6,$A17))&lt;&gt;O$6,"",CHOOSE(WEEKDAY(DATE(($C$3),O$6,$A17),1),"日","月","火","水","木","金","土")&amp;IF(ISNA(VLOOKUP(DATE(($C$3),O$6,$A17),祝日一覧!$A$2:$B$74,2,FALSE)),"","（祝）"))</f>
        <v>月</v>
      </c>
      <c r="O17" s="100">
        <f>SUM('年間勤務計画書 (Ⅰ一般):年間勤務計画書 (Ⅲ)'!O17)</f>
        <v>0</v>
      </c>
      <c r="P17" s="160" t="str">
        <f>IF(O17&gt;0,IF((COUNTA('年間勤務計画書 (Ⅰ一般)'!O17,'年間勤務計画書 (Ⅰ教科)'!O17,'年間勤務計画書 (Ⅲ)'!O17))-(COUNTA('年間勤務計画書 (Ⅰ一般)'!P17,'年間勤務計画書 (Ⅰ教科)'!P17,'年間勤務計画書 (Ⅲ)'!P17))=0,"○"," ")," ")</f>
        <v xml:space="preserve"> </v>
      </c>
      <c r="Q17" s="161" t="str">
        <f>IF(MONTH(DATE(($C$3),R$6,$A17))&lt;&gt;R$6,"",CHOOSE(WEEKDAY(DATE(($C$3),R$6,$A17),1),"日","月","火","水","木","金","土")&amp;IF(ISNA(VLOOKUP(DATE(($C$3),R$6,$A17),祝日一覧!$A$2:$B$74,2,FALSE)),"","（祝）"))</f>
        <v>木</v>
      </c>
      <c r="R17" s="100">
        <f>SUM('年間勤務計画書 (Ⅰ一般):年間勤務計画書 (Ⅲ)'!R17)</f>
        <v>0</v>
      </c>
      <c r="S17" s="160" t="str">
        <f>IF(R17&gt;0,IF((COUNTA('年間勤務計画書 (Ⅰ一般)'!R17,'年間勤務計画書 (Ⅰ教科)'!R17,'年間勤務計画書 (Ⅲ)'!R17))-(COUNTA('年間勤務計画書 (Ⅰ一般)'!S17,'年間勤務計画書 (Ⅰ教科)'!S17,'年間勤務計画書 (Ⅲ)'!S17))=0,"○"," ")," ")</f>
        <v xml:space="preserve"> </v>
      </c>
      <c r="T17" s="161" t="str">
        <f>IF(MONTH(DATE(($C$3),U$6,$A17))&lt;&gt;U$6,"",CHOOSE(WEEKDAY(DATE(($C$3),U$6,$A17),1),"日","月","火","水","木","金","土")&amp;IF(ISNA(VLOOKUP(DATE(($C$3),U$6,$A17),祝日一覧!$A$2:$B$74,2,FALSE)),"","（祝）"))</f>
        <v>土</v>
      </c>
      <c r="U17" s="100">
        <f>SUM('年間勤務計画書 (Ⅰ一般):年間勤務計画書 (Ⅲ)'!U17)</f>
        <v>0</v>
      </c>
      <c r="V17" s="160" t="str">
        <f>IF(U17&gt;0,IF((COUNTA('年間勤務計画書 (Ⅰ一般)'!U17,'年間勤務計画書 (Ⅰ教科)'!U17,'年間勤務計画書 (Ⅲ)'!U17))-(COUNTA('年間勤務計画書 (Ⅰ一般)'!V17,'年間勤務計画書 (Ⅰ教科)'!V17,'年間勤務計画書 (Ⅲ)'!V17))=0,"○"," ")," ")</f>
        <v xml:space="preserve"> </v>
      </c>
      <c r="W17" s="161" t="str">
        <f>IF(MONTH(DATE(($C$3),X$6,$A17))&lt;&gt;X$6,"",CHOOSE(WEEKDAY(DATE(($C$3),X$6,$A17),1),"日","月","火","水","木","金","土")&amp;IF(ISNA(VLOOKUP(DATE(($C$3),X$6,$A17),祝日一覧!$A$2:$B$74,2,FALSE)),"","（祝）"))</f>
        <v>火</v>
      </c>
      <c r="X17" s="100">
        <f>SUM('年間勤務計画書 (Ⅰ一般):年間勤務計画書 (Ⅲ)'!X17)</f>
        <v>0</v>
      </c>
      <c r="Y17" s="160" t="str">
        <f>IF(X17&gt;0,IF((COUNTA('年間勤務計画書 (Ⅰ一般)'!X17,'年間勤務計画書 (Ⅰ教科)'!X17,'年間勤務計画書 (Ⅲ)'!X17))-(COUNTA('年間勤務計画書 (Ⅰ一般)'!Y17,'年間勤務計画書 (Ⅰ教科)'!Y17,'年間勤務計画書 (Ⅲ)'!Y17))=0,"○"," ")," ")</f>
        <v xml:space="preserve"> </v>
      </c>
      <c r="Z17" s="161" t="str">
        <f>IF(MONTH(DATE(($C$3),AA$6,$A17))&lt;&gt;AA$6,"",CHOOSE(WEEKDAY(DATE(($C$3),AA$6,$A17),1),"日","月","火","水","木","金","土")&amp;IF(ISNA(VLOOKUP(DATE(($C$3),AA$6,$A17),祝日一覧!$A$2:$B$74,2,FALSE)),"","（祝）"))</f>
        <v>木</v>
      </c>
      <c r="AA17" s="100">
        <f>SUM('年間勤務計画書 (Ⅰ一般):年間勤務計画書 (Ⅲ)'!AA17)</f>
        <v>0</v>
      </c>
      <c r="AB17" s="160" t="str">
        <f>IF(AA17&gt;0,IF((COUNTA('年間勤務計画書 (Ⅰ一般)'!AA17,'年間勤務計画書 (Ⅰ教科)'!AA17,'年間勤務計画書 (Ⅲ)'!AA17))-(COUNTA('年間勤務計画書 (Ⅰ一般)'!AB17,'年間勤務計画書 (Ⅰ教科)'!AB17,'年間勤務計画書 (Ⅲ)'!AB17))=0,"○"," ")," ")</f>
        <v xml:space="preserve"> </v>
      </c>
      <c r="AC17" s="161" t="str">
        <f>IF(MONTH(DATE(($C$3+1),AD$6,$A17))&lt;&gt;AD$6,"",CHOOSE(WEEKDAY(DATE(($C$3+1),AD$6,$A17),1),"日","月","火","水","木","金","土")&amp;IF(ISNA(VLOOKUP(DATE(($C$3+1),AD$6,$A17),祝日一覧!$A$2:$B$74,2,FALSE)),"","（祝）"))</f>
        <v>日</v>
      </c>
      <c r="AD17" s="100">
        <f>SUM('年間勤務計画書 (Ⅰ一般):年間勤務計画書 (Ⅲ)'!AD17)</f>
        <v>0</v>
      </c>
      <c r="AE17" s="160" t="str">
        <f>IF(AD17&gt;0,IF((COUNTA('年間勤務計画書 (Ⅰ一般)'!AD17,'年間勤務計画書 (Ⅰ教科)'!AD17,'年間勤務計画書 (Ⅲ)'!AD17))-(COUNTA('年間勤務計画書 (Ⅰ一般)'!AE17,'年間勤務計画書 (Ⅰ教科)'!AE17,'年間勤務計画書 (Ⅲ)'!AE17))=0,"○"," ")," ")</f>
        <v xml:space="preserve"> </v>
      </c>
      <c r="AF17" s="161" t="str">
        <f>IF(MONTH(DATE(($C$3+1),AG$6,$A17))&lt;&gt;AG$6,"",CHOOSE(WEEKDAY(DATE(($C$3+1),AG$6,$A17),1),"日","月","火","水","木","金","土")&amp;IF(ISNA(VLOOKUP(DATE(($C$3+1),AG$6,$A17),祝日一覧!$A$2:$B$74,2,FALSE)),"","（祝）"))</f>
        <v>水</v>
      </c>
      <c r="AG17" s="100">
        <f>SUM('年間勤務計画書 (Ⅰ一般):年間勤務計画書 (Ⅲ)'!AG17)</f>
        <v>0</v>
      </c>
      <c r="AH17" s="160" t="str">
        <f>IF(AG17&gt;0,IF((COUNTA('年間勤務計画書 (Ⅰ一般)'!AG17,'年間勤務計画書 (Ⅰ教科)'!AG17,'年間勤務計画書 (Ⅲ)'!AG17))-(COUNTA('年間勤務計画書 (Ⅰ一般)'!AH17,'年間勤務計画書 (Ⅰ教科)'!AH17,'年間勤務計画書 (Ⅲ)'!AH17))=0,"○"," ")," ")</f>
        <v xml:space="preserve"> </v>
      </c>
      <c r="AI17" s="161" t="str">
        <f>IF(MONTH(DATE(($C$3+1),AJ$6,$A17))&lt;&gt;AJ$6,"",CHOOSE(WEEKDAY(DATE(($C$3+1),AJ$6,$A17),1),"日","月","火","水","木","金","土")&amp;IF(ISNA(VLOOKUP(DATE(($C$3+1),AJ$6,$A17),祝日一覧!$A$2:$B$74,2,FALSE)),"","（祝）"))</f>
        <v>水</v>
      </c>
      <c r="AJ17" s="100">
        <f>SUM('年間勤務計画書 (Ⅰ一般):年間勤務計画書 (Ⅲ)'!AJ17)</f>
        <v>0</v>
      </c>
      <c r="AK17" s="160" t="str">
        <f>IF(AJ17&gt;0,IF((COUNTA('年間勤務計画書 (Ⅰ一般)'!AJ17,'年間勤務計画書 (Ⅰ教科)'!AJ17,'年間勤務計画書 (Ⅲ)'!AJ17))-(COUNTA('年間勤務計画書 (Ⅰ一般)'!AK17,'年間勤務計画書 (Ⅰ教科)'!AK17,'年間勤務計画書 (Ⅲ)'!AK17))=0,"○"," ")," ")</f>
        <v xml:space="preserve"> </v>
      </c>
      <c r="AL17" s="89">
        <v>10</v>
      </c>
    </row>
    <row r="18" spans="1:38" ht="14.85" customHeight="1">
      <c r="A18" s="88">
        <v>11</v>
      </c>
      <c r="B18" s="58" t="str">
        <f>IF(MONTH(DATE(($C$3),C$6,$A18))&lt;&gt;C$6,"",CHOOSE(WEEKDAY(DATE(($C$3),C$6,$A18),1),"日","月","火","水","木","金","土")&amp;IF(ISNA(VLOOKUP(DATE(($C$3),C$6,$A18),祝日一覧!$A$2:$B$74,2,FALSE)),"","（祝）"))</f>
        <v>土</v>
      </c>
      <c r="C18" s="100">
        <f>SUM('年間勤務計画書 (Ⅰ一般):年間勤務計画書 (Ⅲ)'!C18)</f>
        <v>0</v>
      </c>
      <c r="D18" s="160" t="str">
        <f>IF(C18&gt;0,IF((COUNTA('年間勤務計画書 (Ⅰ一般)'!C18,'年間勤務計画書 (Ⅰ教科)'!C18,'年間勤務計画書 (Ⅲ)'!C18))-(COUNTA('年間勤務計画書 (Ⅰ一般)'!D18,'年間勤務計画書 (Ⅰ教科)'!D18,'年間勤務計画書 (Ⅲ)'!D18))=0,"○"," ")," ")</f>
        <v xml:space="preserve"> </v>
      </c>
      <c r="E18" s="161" t="str">
        <f>IF(MONTH(DATE(($C$3),F$6,$A18))&lt;&gt;F$6,"",CHOOSE(WEEKDAY(DATE(($C$3),F$6,$A18),1),"日","月","火","水","木","金","土")&amp;IF(ISNA(VLOOKUP(DATE(($C$3),F$6,$A18),祝日一覧!$A$2:$B$74,2,FALSE)),"","（祝）"))</f>
        <v>月</v>
      </c>
      <c r="F18" s="100">
        <f>SUM('年間勤務計画書 (Ⅰ一般):年間勤務計画書 (Ⅲ)'!F18)</f>
        <v>0</v>
      </c>
      <c r="G18" s="160" t="str">
        <f>IF(F18&gt;0,IF((COUNTA('年間勤務計画書 (Ⅰ一般)'!F18,'年間勤務計画書 (Ⅰ教科)'!F18,'年間勤務計画書 (Ⅲ)'!F18))-(COUNTA('年間勤務計画書 (Ⅰ一般)'!G18,'年間勤務計画書 (Ⅰ教科)'!G18,'年間勤務計画書 (Ⅲ)'!G18))=0,"○"," ")," ")</f>
        <v xml:space="preserve"> </v>
      </c>
      <c r="H18" s="161" t="str">
        <f>IF(MONTH(DATE(($C$3),I$6,$A18))&lt;&gt;I$6,"",CHOOSE(WEEKDAY(DATE(($C$3),I$6,$A18),1),"日","月","火","水","木","金","土")&amp;IF(ISNA(VLOOKUP(DATE(($C$3),I$6,$A18),祝日一覧!$A$2:$B$74,2,FALSE)),"","（祝）"))</f>
        <v>木</v>
      </c>
      <c r="I18" s="100">
        <f>SUM('年間勤務計画書 (Ⅰ一般):年間勤務計画書 (Ⅲ)'!I18)</f>
        <v>0</v>
      </c>
      <c r="J18" s="160" t="str">
        <f>IF(I18&gt;0,IF((COUNTA('年間勤務計画書 (Ⅰ一般)'!I18,'年間勤務計画書 (Ⅰ教科)'!I18,'年間勤務計画書 (Ⅲ)'!I18))-(COUNTA('年間勤務計画書 (Ⅰ一般)'!J18,'年間勤務計画書 (Ⅰ教科)'!J18,'年間勤務計画書 (Ⅲ)'!J18))=0,"○"," ")," ")</f>
        <v xml:space="preserve"> </v>
      </c>
      <c r="K18" s="161" t="str">
        <f>IF(MONTH(DATE(($C$3),L$6,$A18))&lt;&gt;L$6,"",CHOOSE(WEEKDAY(DATE(($C$3),L$6,$A18),1),"日","月","火","水","木","金","土")&amp;IF(ISNA(VLOOKUP(DATE(($C$3),L$6,$A18),祝日一覧!$A$2:$B$74,2,FALSE)),"","（祝）"))</f>
        <v>土</v>
      </c>
      <c r="L18" s="100">
        <f>SUM('年間勤務計画書 (Ⅰ一般):年間勤務計画書 (Ⅲ)'!L18)</f>
        <v>0</v>
      </c>
      <c r="M18" s="160" t="str">
        <f>IF(L18&gt;0,IF((COUNTA('年間勤務計画書 (Ⅰ一般)'!L18,'年間勤務計画書 (Ⅰ教科)'!L18,'年間勤務計画書 (Ⅲ)'!L18))-(COUNTA('年間勤務計画書 (Ⅰ一般)'!M18,'年間勤務計画書 (Ⅰ教科)'!M18,'年間勤務計画書 (Ⅲ)'!M18))=0,"○"," ")," ")</f>
        <v xml:space="preserve"> </v>
      </c>
      <c r="N18" s="161" t="str">
        <f>IF(MONTH(DATE(($C$3),O$6,$A18))&lt;&gt;O$6,"",CHOOSE(WEEKDAY(DATE(($C$3),O$6,$A18),1),"日","月","火","水","木","金","土")&amp;IF(ISNA(VLOOKUP(DATE(($C$3),O$6,$A18),祝日一覧!$A$2:$B$74,2,FALSE)),"","（祝）"))</f>
        <v>火（祝）</v>
      </c>
      <c r="O18" s="100">
        <f>SUM('年間勤務計画書 (Ⅰ一般):年間勤務計画書 (Ⅲ)'!O18)</f>
        <v>0</v>
      </c>
      <c r="P18" s="160" t="str">
        <f>IF(O18&gt;0,IF((COUNTA('年間勤務計画書 (Ⅰ一般)'!O18,'年間勤務計画書 (Ⅰ教科)'!O18,'年間勤務計画書 (Ⅲ)'!O18))-(COUNTA('年間勤務計画書 (Ⅰ一般)'!P18,'年間勤務計画書 (Ⅰ教科)'!P18,'年間勤務計画書 (Ⅲ)'!P18))=0,"○"," ")," ")</f>
        <v xml:space="preserve"> </v>
      </c>
      <c r="Q18" s="161" t="str">
        <f>IF(MONTH(DATE(($C$3),R$6,$A18))&lt;&gt;R$6,"",CHOOSE(WEEKDAY(DATE(($C$3),R$6,$A18),1),"日","月","火","水","木","金","土")&amp;IF(ISNA(VLOOKUP(DATE(($C$3),R$6,$A18),祝日一覧!$A$2:$B$74,2,FALSE)),"","（祝）"))</f>
        <v>金</v>
      </c>
      <c r="R18" s="100">
        <f>SUM('年間勤務計画書 (Ⅰ一般):年間勤務計画書 (Ⅲ)'!R18)</f>
        <v>0</v>
      </c>
      <c r="S18" s="160" t="str">
        <f>IF(R18&gt;0,IF((COUNTA('年間勤務計画書 (Ⅰ一般)'!R18,'年間勤務計画書 (Ⅰ教科)'!R18,'年間勤務計画書 (Ⅲ)'!R18))-(COUNTA('年間勤務計画書 (Ⅰ一般)'!S18,'年間勤務計画書 (Ⅰ教科)'!S18,'年間勤務計画書 (Ⅲ)'!S18))=0,"○"," ")," ")</f>
        <v xml:space="preserve"> </v>
      </c>
      <c r="T18" s="161" t="str">
        <f>IF(MONTH(DATE(($C$3),U$6,$A18))&lt;&gt;U$6,"",CHOOSE(WEEKDAY(DATE(($C$3),U$6,$A18),1),"日","月","火","水","木","金","土")&amp;IF(ISNA(VLOOKUP(DATE(($C$3),U$6,$A18),祝日一覧!$A$2:$B$74,2,FALSE)),"","（祝）"))</f>
        <v>日</v>
      </c>
      <c r="U18" s="100">
        <f>SUM('年間勤務計画書 (Ⅰ一般):年間勤務計画書 (Ⅲ)'!U18)</f>
        <v>0</v>
      </c>
      <c r="V18" s="160" t="str">
        <f>IF(U18&gt;0,IF((COUNTA('年間勤務計画書 (Ⅰ一般)'!U18,'年間勤務計画書 (Ⅰ教科)'!U18,'年間勤務計画書 (Ⅲ)'!U18))-(COUNTA('年間勤務計画書 (Ⅰ一般)'!V18,'年間勤務計画書 (Ⅰ教科)'!V18,'年間勤務計画書 (Ⅲ)'!V18))=0,"○"," ")," ")</f>
        <v xml:space="preserve"> </v>
      </c>
      <c r="W18" s="161" t="str">
        <f>IF(MONTH(DATE(($C$3),X$6,$A18))&lt;&gt;X$6,"",CHOOSE(WEEKDAY(DATE(($C$3),X$6,$A18),1),"日","月","火","水","木","金","土")&amp;IF(ISNA(VLOOKUP(DATE(($C$3),X$6,$A18),祝日一覧!$A$2:$B$74,2,FALSE)),"","（祝）"))</f>
        <v>水</v>
      </c>
      <c r="X18" s="100">
        <f>SUM('年間勤務計画書 (Ⅰ一般):年間勤務計画書 (Ⅲ)'!X18)</f>
        <v>0</v>
      </c>
      <c r="Y18" s="160" t="str">
        <f>IF(X18&gt;0,IF((COUNTA('年間勤務計画書 (Ⅰ一般)'!X18,'年間勤務計画書 (Ⅰ教科)'!X18,'年間勤務計画書 (Ⅲ)'!X18))-(COUNTA('年間勤務計画書 (Ⅰ一般)'!Y18,'年間勤務計画書 (Ⅰ教科)'!Y18,'年間勤務計画書 (Ⅲ)'!Y18))=0,"○"," ")," ")</f>
        <v xml:space="preserve"> </v>
      </c>
      <c r="Z18" s="161" t="str">
        <f>IF(MONTH(DATE(($C$3),AA$6,$A18))&lt;&gt;AA$6,"",CHOOSE(WEEKDAY(DATE(($C$3),AA$6,$A18),1),"日","月","火","水","木","金","土")&amp;IF(ISNA(VLOOKUP(DATE(($C$3),AA$6,$A18),祝日一覧!$A$2:$B$74,2,FALSE)),"","（祝）"))</f>
        <v>金</v>
      </c>
      <c r="AA18" s="100">
        <f>SUM('年間勤務計画書 (Ⅰ一般):年間勤務計画書 (Ⅲ)'!AA18)</f>
        <v>0</v>
      </c>
      <c r="AB18" s="160" t="str">
        <f>IF(AA18&gt;0,IF((COUNTA('年間勤務計画書 (Ⅰ一般)'!AA18,'年間勤務計画書 (Ⅰ教科)'!AA18,'年間勤務計画書 (Ⅲ)'!AA18))-(COUNTA('年間勤務計画書 (Ⅰ一般)'!AB18,'年間勤務計画書 (Ⅰ教科)'!AB18,'年間勤務計画書 (Ⅲ)'!AB18))=0,"○"," ")," ")</f>
        <v xml:space="preserve"> </v>
      </c>
      <c r="AC18" s="161" t="str">
        <f>IF(MONTH(DATE(($C$3+1),AD$6,$A18))&lt;&gt;AD$6,"",CHOOSE(WEEKDAY(DATE(($C$3+1),AD$6,$A18),1),"日","月","火","水","木","金","土")&amp;IF(ISNA(VLOOKUP(DATE(($C$3+1),AD$6,$A18),祝日一覧!$A$2:$B$74,2,FALSE)),"","（祝）"))</f>
        <v>月（祝）</v>
      </c>
      <c r="AD18" s="100">
        <f>SUM('年間勤務計画書 (Ⅰ一般):年間勤務計画書 (Ⅲ)'!AD18)</f>
        <v>0</v>
      </c>
      <c r="AE18" s="160" t="str">
        <f>IF(AD18&gt;0,IF((COUNTA('年間勤務計画書 (Ⅰ一般)'!AD18,'年間勤務計画書 (Ⅰ教科)'!AD18,'年間勤務計画書 (Ⅲ)'!AD18))-(COUNTA('年間勤務計画書 (Ⅰ一般)'!AE18,'年間勤務計画書 (Ⅰ教科)'!AE18,'年間勤務計画書 (Ⅲ)'!AE18))=0,"○"," ")," ")</f>
        <v xml:space="preserve"> </v>
      </c>
      <c r="AF18" s="161" t="str">
        <f>IF(MONTH(DATE(($C$3+1),AG$6,$A18))&lt;&gt;AG$6,"",CHOOSE(WEEKDAY(DATE(($C$3+1),AG$6,$A18),1),"日","月","火","水","木","金","土")&amp;IF(ISNA(VLOOKUP(DATE(($C$3+1),AG$6,$A18),祝日一覧!$A$2:$B$74,2,FALSE)),"","（祝）"))</f>
        <v>木（祝）</v>
      </c>
      <c r="AG18" s="100">
        <f>SUM('年間勤務計画書 (Ⅰ一般):年間勤務計画書 (Ⅲ)'!AG18)</f>
        <v>0</v>
      </c>
      <c r="AH18" s="160" t="str">
        <f>IF(AG18&gt;0,IF((COUNTA('年間勤務計画書 (Ⅰ一般)'!AG18,'年間勤務計画書 (Ⅰ教科)'!AG18,'年間勤務計画書 (Ⅲ)'!AG18))-(COUNTA('年間勤務計画書 (Ⅰ一般)'!AH18,'年間勤務計画書 (Ⅰ教科)'!AH18,'年間勤務計画書 (Ⅲ)'!AH18))=0,"○"," ")," ")</f>
        <v xml:space="preserve"> </v>
      </c>
      <c r="AI18" s="161" t="str">
        <f>IF(MONTH(DATE(($C$3+1),AJ$6,$A18))&lt;&gt;AJ$6,"",CHOOSE(WEEKDAY(DATE(($C$3+1),AJ$6,$A18),1),"日","月","火","水","木","金","土")&amp;IF(ISNA(VLOOKUP(DATE(($C$3+1),AJ$6,$A18),祝日一覧!$A$2:$B$74,2,FALSE)),"","（祝）"))</f>
        <v>木</v>
      </c>
      <c r="AJ18" s="100">
        <f>SUM('年間勤務計画書 (Ⅰ一般):年間勤務計画書 (Ⅲ)'!AJ18)</f>
        <v>0</v>
      </c>
      <c r="AK18" s="160" t="str">
        <f>IF(AJ18&gt;0,IF((COUNTA('年間勤務計画書 (Ⅰ一般)'!AJ18,'年間勤務計画書 (Ⅰ教科)'!AJ18,'年間勤務計画書 (Ⅲ)'!AJ18))-(COUNTA('年間勤務計画書 (Ⅰ一般)'!AK18,'年間勤務計画書 (Ⅰ教科)'!AK18,'年間勤務計画書 (Ⅲ)'!AK18))=0,"○"," ")," ")</f>
        <v xml:space="preserve"> </v>
      </c>
      <c r="AL18" s="89">
        <v>11</v>
      </c>
    </row>
    <row r="19" spans="1:38" ht="14.85" customHeight="1">
      <c r="A19" s="88">
        <v>12</v>
      </c>
      <c r="B19" s="58" t="str">
        <f>IF(MONTH(DATE(($C$3),C$6,$A19))&lt;&gt;C$6,"",CHOOSE(WEEKDAY(DATE(($C$3),C$6,$A19),1),"日","月","火","水","木","金","土")&amp;IF(ISNA(VLOOKUP(DATE(($C$3),C$6,$A19),祝日一覧!$A$2:$B$74,2,FALSE)),"","（祝）"))</f>
        <v>日</v>
      </c>
      <c r="C19" s="100">
        <f>SUM('年間勤務計画書 (Ⅰ一般):年間勤務計画書 (Ⅲ)'!C19)</f>
        <v>0</v>
      </c>
      <c r="D19" s="160" t="str">
        <f>IF(C19&gt;0,IF((COUNTA('年間勤務計画書 (Ⅰ一般)'!C19,'年間勤務計画書 (Ⅰ教科)'!C19,'年間勤務計画書 (Ⅲ)'!C19))-(COUNTA('年間勤務計画書 (Ⅰ一般)'!D19,'年間勤務計画書 (Ⅰ教科)'!D19,'年間勤務計画書 (Ⅲ)'!D19))=0,"○"," ")," ")</f>
        <v xml:space="preserve"> </v>
      </c>
      <c r="E19" s="161" t="str">
        <f>IF(MONTH(DATE(($C$3),F$6,$A19))&lt;&gt;F$6,"",CHOOSE(WEEKDAY(DATE(($C$3),F$6,$A19),1),"日","月","火","水","木","金","土")&amp;IF(ISNA(VLOOKUP(DATE(($C$3),F$6,$A19),祝日一覧!$A$2:$B$74,2,FALSE)),"","（祝）"))</f>
        <v>火</v>
      </c>
      <c r="F19" s="100">
        <f>SUM('年間勤務計画書 (Ⅰ一般):年間勤務計画書 (Ⅲ)'!F19)</f>
        <v>0</v>
      </c>
      <c r="G19" s="160" t="str">
        <f>IF(F19&gt;0,IF((COUNTA('年間勤務計画書 (Ⅰ一般)'!F19,'年間勤務計画書 (Ⅰ教科)'!F19,'年間勤務計画書 (Ⅲ)'!F19))-(COUNTA('年間勤務計画書 (Ⅰ一般)'!G19,'年間勤務計画書 (Ⅰ教科)'!G19,'年間勤務計画書 (Ⅲ)'!G19))=0,"○"," ")," ")</f>
        <v xml:space="preserve"> </v>
      </c>
      <c r="H19" s="161" t="str">
        <f>IF(MONTH(DATE(($C$3),I$6,$A19))&lt;&gt;I$6,"",CHOOSE(WEEKDAY(DATE(($C$3),I$6,$A19),1),"日","月","火","水","木","金","土")&amp;IF(ISNA(VLOOKUP(DATE(($C$3),I$6,$A19),祝日一覧!$A$2:$B$74,2,FALSE)),"","（祝）"))</f>
        <v>金</v>
      </c>
      <c r="I19" s="100">
        <f>SUM('年間勤務計画書 (Ⅰ一般):年間勤務計画書 (Ⅲ)'!I19)</f>
        <v>0</v>
      </c>
      <c r="J19" s="160" t="str">
        <f>IF(I19&gt;0,IF((COUNTA('年間勤務計画書 (Ⅰ一般)'!I19,'年間勤務計画書 (Ⅰ教科)'!I19,'年間勤務計画書 (Ⅲ)'!I19))-(COUNTA('年間勤務計画書 (Ⅰ一般)'!J19,'年間勤務計画書 (Ⅰ教科)'!J19,'年間勤務計画書 (Ⅲ)'!J19))=0,"○"," ")," ")</f>
        <v xml:space="preserve"> </v>
      </c>
      <c r="K19" s="161" t="str">
        <f>IF(MONTH(DATE(($C$3),L$6,$A19))&lt;&gt;L$6,"",CHOOSE(WEEKDAY(DATE(($C$3),L$6,$A19),1),"日","月","火","水","木","金","土")&amp;IF(ISNA(VLOOKUP(DATE(($C$3),L$6,$A19),祝日一覧!$A$2:$B$74,2,FALSE)),"","（祝）"))</f>
        <v>日</v>
      </c>
      <c r="L19" s="100">
        <f>SUM('年間勤務計画書 (Ⅰ一般):年間勤務計画書 (Ⅲ)'!L19)</f>
        <v>0</v>
      </c>
      <c r="M19" s="160" t="str">
        <f>IF(L19&gt;0,IF((COUNTA('年間勤務計画書 (Ⅰ一般)'!L19,'年間勤務計画書 (Ⅰ教科)'!L19,'年間勤務計画書 (Ⅲ)'!L19))-(COUNTA('年間勤務計画書 (Ⅰ一般)'!M19,'年間勤務計画書 (Ⅰ教科)'!M19,'年間勤務計画書 (Ⅲ)'!M19))=0,"○"," ")," ")</f>
        <v xml:space="preserve"> </v>
      </c>
      <c r="N19" s="161" t="str">
        <f>IF(MONTH(DATE(($C$3),O$6,$A19))&lt;&gt;O$6,"",CHOOSE(WEEKDAY(DATE(($C$3),O$6,$A19),1),"日","月","火","水","木","金","土")&amp;IF(ISNA(VLOOKUP(DATE(($C$3),O$6,$A19),祝日一覧!$A$2:$B$74,2,FALSE)),"","（祝）"))</f>
        <v>水</v>
      </c>
      <c r="O19" s="100">
        <f>SUM('年間勤務計画書 (Ⅰ一般):年間勤務計画書 (Ⅲ)'!O19)</f>
        <v>0</v>
      </c>
      <c r="P19" s="160" t="str">
        <f>IF(O19&gt;0,IF((COUNTA('年間勤務計画書 (Ⅰ一般)'!O19,'年間勤務計画書 (Ⅰ教科)'!O19,'年間勤務計画書 (Ⅲ)'!O19))-(COUNTA('年間勤務計画書 (Ⅰ一般)'!P19,'年間勤務計画書 (Ⅰ教科)'!P19,'年間勤務計画書 (Ⅲ)'!P19))=0,"○"," ")," ")</f>
        <v xml:space="preserve"> </v>
      </c>
      <c r="Q19" s="161" t="str">
        <f>IF(MONTH(DATE(($C$3),R$6,$A19))&lt;&gt;R$6,"",CHOOSE(WEEKDAY(DATE(($C$3),R$6,$A19),1),"日","月","火","水","木","金","土")&amp;IF(ISNA(VLOOKUP(DATE(($C$3),R$6,$A19),祝日一覧!$A$2:$B$74,2,FALSE)),"","（祝）"))</f>
        <v>土</v>
      </c>
      <c r="R19" s="100">
        <f>SUM('年間勤務計画書 (Ⅰ一般):年間勤務計画書 (Ⅲ)'!R19)</f>
        <v>0</v>
      </c>
      <c r="S19" s="160" t="str">
        <f>IF(R19&gt;0,IF((COUNTA('年間勤務計画書 (Ⅰ一般)'!R19,'年間勤務計画書 (Ⅰ教科)'!R19,'年間勤務計画書 (Ⅲ)'!R19))-(COUNTA('年間勤務計画書 (Ⅰ一般)'!S19,'年間勤務計画書 (Ⅰ教科)'!S19,'年間勤務計画書 (Ⅲ)'!S19))=0,"○"," ")," ")</f>
        <v xml:space="preserve"> </v>
      </c>
      <c r="T19" s="161" t="str">
        <f>IF(MONTH(DATE(($C$3),U$6,$A19))&lt;&gt;U$6,"",CHOOSE(WEEKDAY(DATE(($C$3),U$6,$A19),1),"日","月","火","水","木","金","土")&amp;IF(ISNA(VLOOKUP(DATE(($C$3),U$6,$A19),祝日一覧!$A$2:$B$74,2,FALSE)),"","（祝）"))</f>
        <v>月（祝）</v>
      </c>
      <c r="U19" s="100">
        <f>SUM('年間勤務計画書 (Ⅰ一般):年間勤務計画書 (Ⅲ)'!U19)</f>
        <v>0</v>
      </c>
      <c r="V19" s="160" t="str">
        <f>IF(U19&gt;0,IF((COUNTA('年間勤務計画書 (Ⅰ一般)'!U19,'年間勤務計画書 (Ⅰ教科)'!U19,'年間勤務計画書 (Ⅲ)'!U19))-(COUNTA('年間勤務計画書 (Ⅰ一般)'!V19,'年間勤務計画書 (Ⅰ教科)'!V19,'年間勤務計画書 (Ⅲ)'!V19))=0,"○"," ")," ")</f>
        <v xml:space="preserve"> </v>
      </c>
      <c r="W19" s="161" t="str">
        <f>IF(MONTH(DATE(($C$3),X$6,$A19))&lt;&gt;X$6,"",CHOOSE(WEEKDAY(DATE(($C$3),X$6,$A19),1),"日","月","火","水","木","金","土")&amp;IF(ISNA(VLOOKUP(DATE(($C$3),X$6,$A19),祝日一覧!$A$2:$B$74,2,FALSE)),"","（祝）"))</f>
        <v>木</v>
      </c>
      <c r="X19" s="100">
        <f>SUM('年間勤務計画書 (Ⅰ一般):年間勤務計画書 (Ⅲ)'!X19)</f>
        <v>0</v>
      </c>
      <c r="Y19" s="160" t="str">
        <f>IF(X19&gt;0,IF((COUNTA('年間勤務計画書 (Ⅰ一般)'!X19,'年間勤務計画書 (Ⅰ教科)'!X19,'年間勤務計画書 (Ⅲ)'!X19))-(COUNTA('年間勤務計画書 (Ⅰ一般)'!Y19,'年間勤務計画書 (Ⅰ教科)'!Y19,'年間勤務計画書 (Ⅲ)'!Y19))=0,"○"," ")," ")</f>
        <v xml:space="preserve"> </v>
      </c>
      <c r="Z19" s="161" t="str">
        <f>IF(MONTH(DATE(($C$3),AA$6,$A19))&lt;&gt;AA$6,"",CHOOSE(WEEKDAY(DATE(($C$3),AA$6,$A19),1),"日","月","火","水","木","金","土")&amp;IF(ISNA(VLOOKUP(DATE(($C$3),AA$6,$A19),祝日一覧!$A$2:$B$74,2,FALSE)),"","（祝）"))</f>
        <v>土</v>
      </c>
      <c r="AA19" s="100">
        <f>SUM('年間勤務計画書 (Ⅰ一般):年間勤務計画書 (Ⅲ)'!AA19)</f>
        <v>0</v>
      </c>
      <c r="AB19" s="160" t="str">
        <f>IF(AA19&gt;0,IF((COUNTA('年間勤務計画書 (Ⅰ一般)'!AA19,'年間勤務計画書 (Ⅰ教科)'!AA19,'年間勤務計画書 (Ⅲ)'!AA19))-(COUNTA('年間勤務計画書 (Ⅰ一般)'!AB19,'年間勤務計画書 (Ⅰ教科)'!AB19,'年間勤務計画書 (Ⅲ)'!AB19))=0,"○"," ")," ")</f>
        <v xml:space="preserve"> </v>
      </c>
      <c r="AC19" s="161" t="str">
        <f>IF(MONTH(DATE(($C$3+1),AD$6,$A19))&lt;&gt;AD$6,"",CHOOSE(WEEKDAY(DATE(($C$3+1),AD$6,$A19),1),"日","月","火","水","木","金","土")&amp;IF(ISNA(VLOOKUP(DATE(($C$3+1),AD$6,$A19),祝日一覧!$A$2:$B$74,2,FALSE)),"","（祝）"))</f>
        <v>火</v>
      </c>
      <c r="AD19" s="100">
        <f>SUM('年間勤務計画書 (Ⅰ一般):年間勤務計画書 (Ⅲ)'!AD19)</f>
        <v>0</v>
      </c>
      <c r="AE19" s="160" t="str">
        <f>IF(AD19&gt;0,IF((COUNTA('年間勤務計画書 (Ⅰ一般)'!AD19,'年間勤務計画書 (Ⅰ教科)'!AD19,'年間勤務計画書 (Ⅲ)'!AD19))-(COUNTA('年間勤務計画書 (Ⅰ一般)'!AE19,'年間勤務計画書 (Ⅰ教科)'!AE19,'年間勤務計画書 (Ⅲ)'!AE19))=0,"○"," ")," ")</f>
        <v xml:space="preserve"> </v>
      </c>
      <c r="AF19" s="161" t="str">
        <f>IF(MONTH(DATE(($C$3+1),AG$6,$A19))&lt;&gt;AG$6,"",CHOOSE(WEEKDAY(DATE(($C$3+1),AG$6,$A19),1),"日","月","火","水","木","金","土")&amp;IF(ISNA(VLOOKUP(DATE(($C$3+1),AG$6,$A19),祝日一覧!$A$2:$B$74,2,FALSE)),"","（祝）"))</f>
        <v>金</v>
      </c>
      <c r="AG19" s="100">
        <f>SUM('年間勤務計画書 (Ⅰ一般):年間勤務計画書 (Ⅲ)'!AG19)</f>
        <v>0</v>
      </c>
      <c r="AH19" s="160" t="str">
        <f>IF(AG19&gt;0,IF((COUNTA('年間勤務計画書 (Ⅰ一般)'!AG19,'年間勤務計画書 (Ⅰ教科)'!AG19,'年間勤務計画書 (Ⅲ)'!AG19))-(COUNTA('年間勤務計画書 (Ⅰ一般)'!AH19,'年間勤務計画書 (Ⅰ教科)'!AH19,'年間勤務計画書 (Ⅲ)'!AH19))=0,"○"," ")," ")</f>
        <v xml:space="preserve"> </v>
      </c>
      <c r="AI19" s="161" t="str">
        <f>IF(MONTH(DATE(($C$3+1),AJ$6,$A19))&lt;&gt;AJ$6,"",CHOOSE(WEEKDAY(DATE(($C$3+1),AJ$6,$A19),1),"日","月","火","水","木","金","土")&amp;IF(ISNA(VLOOKUP(DATE(($C$3+1),AJ$6,$A19),祝日一覧!$A$2:$B$74,2,FALSE)),"","（祝）"))</f>
        <v>金</v>
      </c>
      <c r="AJ19" s="100">
        <f>SUM('年間勤務計画書 (Ⅰ一般):年間勤務計画書 (Ⅲ)'!AJ19)</f>
        <v>0</v>
      </c>
      <c r="AK19" s="160" t="str">
        <f>IF(AJ19&gt;0,IF((COUNTA('年間勤務計画書 (Ⅰ一般)'!AJ19,'年間勤務計画書 (Ⅰ教科)'!AJ19,'年間勤務計画書 (Ⅲ)'!AJ19))-(COUNTA('年間勤務計画書 (Ⅰ一般)'!AK19,'年間勤務計画書 (Ⅰ教科)'!AK19,'年間勤務計画書 (Ⅲ)'!AK19))=0,"○"," ")," ")</f>
        <v xml:space="preserve"> </v>
      </c>
      <c r="AL19" s="89">
        <v>12</v>
      </c>
    </row>
    <row r="20" spans="1:38" ht="14.85" customHeight="1">
      <c r="A20" s="88">
        <v>13</v>
      </c>
      <c r="B20" s="58" t="str">
        <f>IF(MONTH(DATE(($C$3),C$6,$A20))&lt;&gt;C$6,"",CHOOSE(WEEKDAY(DATE(($C$3),C$6,$A20),1),"日","月","火","水","木","金","土")&amp;IF(ISNA(VLOOKUP(DATE(($C$3),C$6,$A20),祝日一覧!$A$2:$B$74,2,FALSE)),"","（祝）"))</f>
        <v>月</v>
      </c>
      <c r="C20" s="100">
        <f>SUM('年間勤務計画書 (Ⅰ一般):年間勤務計画書 (Ⅲ)'!C20)</f>
        <v>0</v>
      </c>
      <c r="D20" s="160" t="str">
        <f>IF(C20&gt;0,IF((COUNTA('年間勤務計画書 (Ⅰ一般)'!C20,'年間勤務計画書 (Ⅰ教科)'!C20,'年間勤務計画書 (Ⅲ)'!C20))-(COUNTA('年間勤務計画書 (Ⅰ一般)'!D20,'年間勤務計画書 (Ⅰ教科)'!D20,'年間勤務計画書 (Ⅲ)'!D20))=0,"○"," ")," ")</f>
        <v xml:space="preserve"> </v>
      </c>
      <c r="E20" s="161" t="str">
        <f>IF(MONTH(DATE(($C$3),F$6,$A20))&lt;&gt;F$6,"",CHOOSE(WEEKDAY(DATE(($C$3),F$6,$A20),1),"日","月","火","水","木","金","土")&amp;IF(ISNA(VLOOKUP(DATE(($C$3),F$6,$A20),祝日一覧!$A$2:$B$74,2,FALSE)),"","（祝）"))</f>
        <v>水</v>
      </c>
      <c r="F20" s="100">
        <f>SUM('年間勤務計画書 (Ⅰ一般):年間勤務計画書 (Ⅲ)'!F20)</f>
        <v>0</v>
      </c>
      <c r="G20" s="160" t="str">
        <f>IF(F20&gt;0,IF((COUNTA('年間勤務計画書 (Ⅰ一般)'!F20,'年間勤務計画書 (Ⅰ教科)'!F20,'年間勤務計画書 (Ⅲ)'!F20))-(COUNTA('年間勤務計画書 (Ⅰ一般)'!G20,'年間勤務計画書 (Ⅰ教科)'!G20,'年間勤務計画書 (Ⅲ)'!G20))=0,"○"," ")," ")</f>
        <v xml:space="preserve"> </v>
      </c>
      <c r="H20" s="161" t="str">
        <f>IF(MONTH(DATE(($C$3),I$6,$A20))&lt;&gt;I$6,"",CHOOSE(WEEKDAY(DATE(($C$3),I$6,$A20),1),"日","月","火","水","木","金","土")&amp;IF(ISNA(VLOOKUP(DATE(($C$3),I$6,$A20),祝日一覧!$A$2:$B$74,2,FALSE)),"","（祝）"))</f>
        <v>土</v>
      </c>
      <c r="I20" s="100">
        <f>SUM('年間勤務計画書 (Ⅰ一般):年間勤務計画書 (Ⅲ)'!I20)</f>
        <v>0</v>
      </c>
      <c r="J20" s="160" t="str">
        <f>IF(I20&gt;0,IF((COUNTA('年間勤務計画書 (Ⅰ一般)'!I20,'年間勤務計画書 (Ⅰ教科)'!I20,'年間勤務計画書 (Ⅲ)'!I20))-(COUNTA('年間勤務計画書 (Ⅰ一般)'!J20,'年間勤務計画書 (Ⅰ教科)'!J20,'年間勤務計画書 (Ⅲ)'!J20))=0,"○"," ")," ")</f>
        <v xml:space="preserve"> </v>
      </c>
      <c r="K20" s="161" t="str">
        <f>IF(MONTH(DATE(($C$3),L$6,$A20))&lt;&gt;L$6,"",CHOOSE(WEEKDAY(DATE(($C$3),L$6,$A20),1),"日","月","火","水","木","金","土")&amp;IF(ISNA(VLOOKUP(DATE(($C$3),L$6,$A20),祝日一覧!$A$2:$B$74,2,FALSE)),"","（祝）"))</f>
        <v>月</v>
      </c>
      <c r="L20" s="100">
        <f>SUM('年間勤務計画書 (Ⅰ一般):年間勤務計画書 (Ⅲ)'!L20)</f>
        <v>0</v>
      </c>
      <c r="M20" s="160" t="str">
        <f>IF(L20&gt;0,IF((COUNTA('年間勤務計画書 (Ⅰ一般)'!L20,'年間勤務計画書 (Ⅰ教科)'!L20,'年間勤務計画書 (Ⅲ)'!L20))-(COUNTA('年間勤務計画書 (Ⅰ一般)'!M20,'年間勤務計画書 (Ⅰ教科)'!M20,'年間勤務計画書 (Ⅲ)'!M20))=0,"○"," ")," ")</f>
        <v xml:space="preserve"> </v>
      </c>
      <c r="N20" s="161" t="str">
        <f>IF(MONTH(DATE(($C$3),O$6,$A20))&lt;&gt;O$6,"",CHOOSE(WEEKDAY(DATE(($C$3),O$6,$A20),1),"日","月","火","水","木","金","土")&amp;IF(ISNA(VLOOKUP(DATE(($C$3),O$6,$A20),祝日一覧!$A$2:$B$74,2,FALSE)),"","（祝）"))</f>
        <v>木</v>
      </c>
      <c r="O20" s="100">
        <f>SUM('年間勤務計画書 (Ⅰ一般):年間勤務計画書 (Ⅲ)'!O20)</f>
        <v>0</v>
      </c>
      <c r="P20" s="160" t="str">
        <f>IF(O20&gt;0,IF((COUNTA('年間勤務計画書 (Ⅰ一般)'!O20,'年間勤務計画書 (Ⅰ教科)'!O20,'年間勤務計画書 (Ⅲ)'!O20))-(COUNTA('年間勤務計画書 (Ⅰ一般)'!P20,'年間勤務計画書 (Ⅰ教科)'!P20,'年間勤務計画書 (Ⅲ)'!P20))=0,"○"," ")," ")</f>
        <v xml:space="preserve"> </v>
      </c>
      <c r="Q20" s="161" t="str">
        <f>IF(MONTH(DATE(($C$3),R$6,$A20))&lt;&gt;R$6,"",CHOOSE(WEEKDAY(DATE(($C$3),R$6,$A20),1),"日","月","火","水","木","金","土")&amp;IF(ISNA(VLOOKUP(DATE(($C$3),R$6,$A20),祝日一覧!$A$2:$B$74,2,FALSE)),"","（祝）"))</f>
        <v>日</v>
      </c>
      <c r="R20" s="100">
        <f>SUM('年間勤務計画書 (Ⅰ一般):年間勤務計画書 (Ⅲ)'!R20)</f>
        <v>0</v>
      </c>
      <c r="S20" s="160" t="str">
        <f>IF(R20&gt;0,IF((COUNTA('年間勤務計画書 (Ⅰ一般)'!R20,'年間勤務計画書 (Ⅰ教科)'!R20,'年間勤務計画書 (Ⅲ)'!R20))-(COUNTA('年間勤務計画書 (Ⅰ一般)'!S20,'年間勤務計画書 (Ⅰ教科)'!S20,'年間勤務計画書 (Ⅲ)'!S20))=0,"○"," ")," ")</f>
        <v xml:space="preserve"> </v>
      </c>
      <c r="T20" s="161" t="str">
        <f>IF(MONTH(DATE(($C$3),U$6,$A20))&lt;&gt;U$6,"",CHOOSE(WEEKDAY(DATE(($C$3),U$6,$A20),1),"日","月","火","水","木","金","土")&amp;IF(ISNA(VLOOKUP(DATE(($C$3),U$6,$A20),祝日一覧!$A$2:$B$74,2,FALSE)),"","（祝）"))</f>
        <v>火</v>
      </c>
      <c r="U20" s="100">
        <f>SUM('年間勤務計画書 (Ⅰ一般):年間勤務計画書 (Ⅲ)'!U20)</f>
        <v>0</v>
      </c>
      <c r="V20" s="160" t="str">
        <f>IF(U20&gt;0,IF((COUNTA('年間勤務計画書 (Ⅰ一般)'!U20,'年間勤務計画書 (Ⅰ教科)'!U20,'年間勤務計画書 (Ⅲ)'!U20))-(COUNTA('年間勤務計画書 (Ⅰ一般)'!V20,'年間勤務計画書 (Ⅰ教科)'!V20,'年間勤務計画書 (Ⅲ)'!V20))=0,"○"," ")," ")</f>
        <v xml:space="preserve"> </v>
      </c>
      <c r="W20" s="161" t="str">
        <f>IF(MONTH(DATE(($C$3),X$6,$A20))&lt;&gt;X$6,"",CHOOSE(WEEKDAY(DATE(($C$3),X$6,$A20),1),"日","月","火","水","木","金","土")&amp;IF(ISNA(VLOOKUP(DATE(($C$3),X$6,$A20),祝日一覧!$A$2:$B$74,2,FALSE)),"","（祝）"))</f>
        <v>金</v>
      </c>
      <c r="X20" s="100">
        <f>SUM('年間勤務計画書 (Ⅰ一般):年間勤務計画書 (Ⅲ)'!X20)</f>
        <v>0</v>
      </c>
      <c r="Y20" s="160" t="str">
        <f>IF(X20&gt;0,IF((COUNTA('年間勤務計画書 (Ⅰ一般)'!X20,'年間勤務計画書 (Ⅰ教科)'!X20,'年間勤務計画書 (Ⅲ)'!X20))-(COUNTA('年間勤務計画書 (Ⅰ一般)'!Y20,'年間勤務計画書 (Ⅰ教科)'!Y20,'年間勤務計画書 (Ⅲ)'!Y20))=0,"○"," ")," ")</f>
        <v xml:space="preserve"> </v>
      </c>
      <c r="Z20" s="161" t="str">
        <f>IF(MONTH(DATE(($C$3),AA$6,$A20))&lt;&gt;AA$6,"",CHOOSE(WEEKDAY(DATE(($C$3),AA$6,$A20),1),"日","月","火","水","木","金","土")&amp;IF(ISNA(VLOOKUP(DATE(($C$3),AA$6,$A20),祝日一覧!$A$2:$B$74,2,FALSE)),"","（祝）"))</f>
        <v>日</v>
      </c>
      <c r="AA20" s="100">
        <f>SUM('年間勤務計画書 (Ⅰ一般):年間勤務計画書 (Ⅲ)'!AA20)</f>
        <v>0</v>
      </c>
      <c r="AB20" s="160" t="str">
        <f>IF(AA20&gt;0,IF((COUNTA('年間勤務計画書 (Ⅰ一般)'!AA20,'年間勤務計画書 (Ⅰ教科)'!AA20,'年間勤務計画書 (Ⅲ)'!AA20))-(COUNTA('年間勤務計画書 (Ⅰ一般)'!AB20,'年間勤務計画書 (Ⅰ教科)'!AB20,'年間勤務計画書 (Ⅲ)'!AB20))=0,"○"," ")," ")</f>
        <v xml:space="preserve"> </v>
      </c>
      <c r="AC20" s="161" t="str">
        <f>IF(MONTH(DATE(($C$3+1),AD$6,$A20))&lt;&gt;AD$6,"",CHOOSE(WEEKDAY(DATE(($C$3+1),AD$6,$A20),1),"日","月","火","水","木","金","土")&amp;IF(ISNA(VLOOKUP(DATE(($C$3+1),AD$6,$A20),祝日一覧!$A$2:$B$74,2,FALSE)),"","（祝）"))</f>
        <v>水</v>
      </c>
      <c r="AD20" s="100">
        <f>SUM('年間勤務計画書 (Ⅰ一般):年間勤務計画書 (Ⅲ)'!AD20)</f>
        <v>0</v>
      </c>
      <c r="AE20" s="160" t="str">
        <f>IF(AD20&gt;0,IF((COUNTA('年間勤務計画書 (Ⅰ一般)'!AD20,'年間勤務計画書 (Ⅰ教科)'!AD20,'年間勤務計画書 (Ⅲ)'!AD20))-(COUNTA('年間勤務計画書 (Ⅰ一般)'!AE20,'年間勤務計画書 (Ⅰ教科)'!AE20,'年間勤務計画書 (Ⅲ)'!AE20))=0,"○"," ")," ")</f>
        <v xml:space="preserve"> </v>
      </c>
      <c r="AF20" s="161" t="str">
        <f>IF(MONTH(DATE(($C$3+1),AG$6,$A20))&lt;&gt;AG$6,"",CHOOSE(WEEKDAY(DATE(($C$3+1),AG$6,$A20),1),"日","月","火","水","木","金","土")&amp;IF(ISNA(VLOOKUP(DATE(($C$3+1),AG$6,$A20),祝日一覧!$A$2:$B$74,2,FALSE)),"","（祝）"))</f>
        <v>土</v>
      </c>
      <c r="AG20" s="100">
        <f>SUM('年間勤務計画書 (Ⅰ一般):年間勤務計画書 (Ⅲ)'!AG20)</f>
        <v>0</v>
      </c>
      <c r="AH20" s="160" t="str">
        <f>IF(AG20&gt;0,IF((COUNTA('年間勤務計画書 (Ⅰ一般)'!AG20,'年間勤務計画書 (Ⅰ教科)'!AG20,'年間勤務計画書 (Ⅲ)'!AG20))-(COUNTA('年間勤務計画書 (Ⅰ一般)'!AH20,'年間勤務計画書 (Ⅰ教科)'!AH20,'年間勤務計画書 (Ⅲ)'!AH20))=0,"○"," ")," ")</f>
        <v xml:space="preserve"> </v>
      </c>
      <c r="AI20" s="161" t="str">
        <f>IF(MONTH(DATE(($C$3+1),AJ$6,$A20))&lt;&gt;AJ$6,"",CHOOSE(WEEKDAY(DATE(($C$3+1),AJ$6,$A20),1),"日","月","火","水","木","金","土")&amp;IF(ISNA(VLOOKUP(DATE(($C$3+1),AJ$6,$A20),祝日一覧!$A$2:$B$74,2,FALSE)),"","（祝）"))</f>
        <v>土</v>
      </c>
      <c r="AJ20" s="100">
        <f>SUM('年間勤務計画書 (Ⅰ一般):年間勤務計画書 (Ⅲ)'!AJ20)</f>
        <v>0</v>
      </c>
      <c r="AK20" s="160" t="str">
        <f>IF(AJ20&gt;0,IF((COUNTA('年間勤務計画書 (Ⅰ一般)'!AJ20,'年間勤務計画書 (Ⅰ教科)'!AJ20,'年間勤務計画書 (Ⅲ)'!AJ20))-(COUNTA('年間勤務計画書 (Ⅰ一般)'!AK20,'年間勤務計画書 (Ⅰ教科)'!AK20,'年間勤務計画書 (Ⅲ)'!AK20))=0,"○"," ")," ")</f>
        <v xml:space="preserve"> </v>
      </c>
      <c r="AL20" s="89">
        <v>13</v>
      </c>
    </row>
    <row r="21" spans="1:38" ht="14.85" customHeight="1">
      <c r="A21" s="88">
        <v>14</v>
      </c>
      <c r="B21" s="58" t="str">
        <f>IF(MONTH(DATE(($C$3),C$6,$A21))&lt;&gt;C$6,"",CHOOSE(WEEKDAY(DATE(($C$3),C$6,$A21),1),"日","月","火","水","木","金","土")&amp;IF(ISNA(VLOOKUP(DATE(($C$3),C$6,$A21),祝日一覧!$A$2:$B$74,2,FALSE)),"","（祝）"))</f>
        <v>火</v>
      </c>
      <c r="C21" s="100">
        <f>SUM('年間勤務計画書 (Ⅰ一般):年間勤務計画書 (Ⅲ)'!C21)</f>
        <v>0</v>
      </c>
      <c r="D21" s="160" t="str">
        <f>IF(C21&gt;0,IF((COUNTA('年間勤務計画書 (Ⅰ一般)'!C21,'年間勤務計画書 (Ⅰ教科)'!C21,'年間勤務計画書 (Ⅲ)'!C21))-(COUNTA('年間勤務計画書 (Ⅰ一般)'!D21,'年間勤務計画書 (Ⅰ教科)'!D21,'年間勤務計画書 (Ⅲ)'!D21))=0,"○"," ")," ")</f>
        <v xml:space="preserve"> </v>
      </c>
      <c r="E21" s="161" t="str">
        <f>IF(MONTH(DATE(($C$3),F$6,$A21))&lt;&gt;F$6,"",CHOOSE(WEEKDAY(DATE(($C$3),F$6,$A21),1),"日","月","火","水","木","金","土")&amp;IF(ISNA(VLOOKUP(DATE(($C$3),F$6,$A21),祝日一覧!$A$2:$B$74,2,FALSE)),"","（祝）"))</f>
        <v>木</v>
      </c>
      <c r="F21" s="100">
        <f>SUM('年間勤務計画書 (Ⅰ一般):年間勤務計画書 (Ⅲ)'!F21)</f>
        <v>0</v>
      </c>
      <c r="G21" s="160" t="str">
        <f>IF(F21&gt;0,IF((COUNTA('年間勤務計画書 (Ⅰ一般)'!F21,'年間勤務計画書 (Ⅰ教科)'!F21,'年間勤務計画書 (Ⅲ)'!F21))-(COUNTA('年間勤務計画書 (Ⅰ一般)'!G21,'年間勤務計画書 (Ⅰ教科)'!G21,'年間勤務計画書 (Ⅲ)'!G21))=0,"○"," ")," ")</f>
        <v xml:space="preserve"> </v>
      </c>
      <c r="H21" s="161" t="str">
        <f>IF(MONTH(DATE(($C$3),I$6,$A21))&lt;&gt;I$6,"",CHOOSE(WEEKDAY(DATE(($C$3),I$6,$A21),1),"日","月","火","水","木","金","土")&amp;IF(ISNA(VLOOKUP(DATE(($C$3),I$6,$A21),祝日一覧!$A$2:$B$74,2,FALSE)),"","（祝）"))</f>
        <v>日</v>
      </c>
      <c r="I21" s="100">
        <f>SUM('年間勤務計画書 (Ⅰ一般):年間勤務計画書 (Ⅲ)'!I21)</f>
        <v>0</v>
      </c>
      <c r="J21" s="160" t="str">
        <f>IF(I21&gt;0,IF((COUNTA('年間勤務計画書 (Ⅰ一般)'!I21,'年間勤務計画書 (Ⅰ教科)'!I21,'年間勤務計画書 (Ⅲ)'!I21))-(COUNTA('年間勤務計画書 (Ⅰ一般)'!J21,'年間勤務計画書 (Ⅰ教科)'!J21,'年間勤務計画書 (Ⅲ)'!J21))=0,"○"," ")," ")</f>
        <v xml:space="preserve"> </v>
      </c>
      <c r="K21" s="161" t="str">
        <f>IF(MONTH(DATE(($C$3),L$6,$A21))&lt;&gt;L$6,"",CHOOSE(WEEKDAY(DATE(($C$3),L$6,$A21),1),"日","月","火","水","木","金","土")&amp;IF(ISNA(VLOOKUP(DATE(($C$3),L$6,$A21),祝日一覧!$A$2:$B$74,2,FALSE)),"","（祝）"))</f>
        <v>火</v>
      </c>
      <c r="L21" s="100">
        <f>SUM('年間勤務計画書 (Ⅰ一般):年間勤務計画書 (Ⅲ)'!L21)</f>
        <v>0</v>
      </c>
      <c r="M21" s="160" t="str">
        <f>IF(L21&gt;0,IF((COUNTA('年間勤務計画書 (Ⅰ一般)'!L21,'年間勤務計画書 (Ⅰ教科)'!L21,'年間勤務計画書 (Ⅲ)'!L21))-(COUNTA('年間勤務計画書 (Ⅰ一般)'!M21,'年間勤務計画書 (Ⅰ教科)'!M21,'年間勤務計画書 (Ⅲ)'!M21))=0,"○"," ")," ")</f>
        <v xml:space="preserve"> </v>
      </c>
      <c r="N21" s="161" t="str">
        <f>IF(MONTH(DATE(($C$3),O$6,$A21))&lt;&gt;O$6,"",CHOOSE(WEEKDAY(DATE(($C$3),O$6,$A21),1),"日","月","火","水","木","金","土")&amp;IF(ISNA(VLOOKUP(DATE(($C$3),O$6,$A21),祝日一覧!$A$2:$B$74,2,FALSE)),"","（祝）"))</f>
        <v>金</v>
      </c>
      <c r="O21" s="100">
        <f>SUM('年間勤務計画書 (Ⅰ一般):年間勤務計画書 (Ⅲ)'!O21)</f>
        <v>0</v>
      </c>
      <c r="P21" s="160" t="str">
        <f>IF(O21&gt;0,IF((COUNTA('年間勤務計画書 (Ⅰ一般)'!O21,'年間勤務計画書 (Ⅰ教科)'!O21,'年間勤務計画書 (Ⅲ)'!O21))-(COUNTA('年間勤務計画書 (Ⅰ一般)'!P21,'年間勤務計画書 (Ⅰ教科)'!P21,'年間勤務計画書 (Ⅲ)'!P21))=0,"○"," ")," ")</f>
        <v xml:space="preserve"> </v>
      </c>
      <c r="Q21" s="161" t="str">
        <f>IF(MONTH(DATE(($C$3),R$6,$A21))&lt;&gt;R$6,"",CHOOSE(WEEKDAY(DATE(($C$3),R$6,$A21),1),"日","月","火","水","木","金","土")&amp;IF(ISNA(VLOOKUP(DATE(($C$3),R$6,$A21),祝日一覧!$A$2:$B$74,2,FALSE)),"","（祝）"))</f>
        <v>月</v>
      </c>
      <c r="R21" s="100">
        <f>SUM('年間勤務計画書 (Ⅰ一般):年間勤務計画書 (Ⅲ)'!R21)</f>
        <v>0</v>
      </c>
      <c r="S21" s="160" t="str">
        <f>IF(R21&gt;0,IF((COUNTA('年間勤務計画書 (Ⅰ一般)'!R21,'年間勤務計画書 (Ⅰ教科)'!R21,'年間勤務計画書 (Ⅲ)'!R21))-(COUNTA('年間勤務計画書 (Ⅰ一般)'!S21,'年間勤務計画書 (Ⅰ教科)'!S21,'年間勤務計画書 (Ⅲ)'!S21))=0,"○"," ")," ")</f>
        <v xml:space="preserve"> </v>
      </c>
      <c r="T21" s="161" t="str">
        <f>IF(MONTH(DATE(($C$3),U$6,$A21))&lt;&gt;U$6,"",CHOOSE(WEEKDAY(DATE(($C$3),U$6,$A21),1),"日","月","火","水","木","金","土")&amp;IF(ISNA(VLOOKUP(DATE(($C$3),U$6,$A21),祝日一覧!$A$2:$B$74,2,FALSE)),"","（祝）"))</f>
        <v>水</v>
      </c>
      <c r="U21" s="100">
        <f>SUM('年間勤務計画書 (Ⅰ一般):年間勤務計画書 (Ⅲ)'!U21)</f>
        <v>0</v>
      </c>
      <c r="V21" s="160" t="str">
        <f>IF(U21&gt;0,IF((COUNTA('年間勤務計画書 (Ⅰ一般)'!U21,'年間勤務計画書 (Ⅰ教科)'!U21,'年間勤務計画書 (Ⅲ)'!U21))-(COUNTA('年間勤務計画書 (Ⅰ一般)'!V21,'年間勤務計画書 (Ⅰ教科)'!V21,'年間勤務計画書 (Ⅲ)'!V21))=0,"○"," ")," ")</f>
        <v xml:space="preserve"> </v>
      </c>
      <c r="W21" s="161" t="str">
        <f>IF(MONTH(DATE(($C$3),X$6,$A21))&lt;&gt;X$6,"",CHOOSE(WEEKDAY(DATE(($C$3),X$6,$A21),1),"日","月","火","水","木","金","土")&amp;IF(ISNA(VLOOKUP(DATE(($C$3),X$6,$A21),祝日一覧!$A$2:$B$74,2,FALSE)),"","（祝）"))</f>
        <v>土</v>
      </c>
      <c r="X21" s="100">
        <f>SUM('年間勤務計画書 (Ⅰ一般):年間勤務計画書 (Ⅲ)'!X21)</f>
        <v>0</v>
      </c>
      <c r="Y21" s="160" t="str">
        <f>IF(X21&gt;0,IF((COUNTA('年間勤務計画書 (Ⅰ一般)'!X21,'年間勤務計画書 (Ⅰ教科)'!X21,'年間勤務計画書 (Ⅲ)'!X21))-(COUNTA('年間勤務計画書 (Ⅰ一般)'!Y21,'年間勤務計画書 (Ⅰ教科)'!Y21,'年間勤務計画書 (Ⅲ)'!Y21))=0,"○"," ")," ")</f>
        <v xml:space="preserve"> </v>
      </c>
      <c r="Z21" s="161" t="str">
        <f>IF(MONTH(DATE(($C$3),AA$6,$A21))&lt;&gt;AA$6,"",CHOOSE(WEEKDAY(DATE(($C$3),AA$6,$A21),1),"日","月","火","水","木","金","土")&amp;IF(ISNA(VLOOKUP(DATE(($C$3),AA$6,$A21),祝日一覧!$A$2:$B$74,2,FALSE)),"","（祝）"))</f>
        <v>月</v>
      </c>
      <c r="AA21" s="100">
        <f>SUM('年間勤務計画書 (Ⅰ一般):年間勤務計画書 (Ⅲ)'!AA21)</f>
        <v>0</v>
      </c>
      <c r="AB21" s="160" t="str">
        <f>IF(AA21&gt;0,IF((COUNTA('年間勤務計画書 (Ⅰ一般)'!AA21,'年間勤務計画書 (Ⅰ教科)'!AA21,'年間勤務計画書 (Ⅲ)'!AA21))-(COUNTA('年間勤務計画書 (Ⅰ一般)'!AB21,'年間勤務計画書 (Ⅰ教科)'!AB21,'年間勤務計画書 (Ⅲ)'!AB21))=0,"○"," ")," ")</f>
        <v xml:space="preserve"> </v>
      </c>
      <c r="AC21" s="161" t="str">
        <f>IF(MONTH(DATE(($C$3+1),AD$6,$A21))&lt;&gt;AD$6,"",CHOOSE(WEEKDAY(DATE(($C$3+1),AD$6,$A21),1),"日","月","火","水","木","金","土")&amp;IF(ISNA(VLOOKUP(DATE(($C$3+1),AD$6,$A21),祝日一覧!$A$2:$B$74,2,FALSE)),"","（祝）"))</f>
        <v>木</v>
      </c>
      <c r="AD21" s="100">
        <f>SUM('年間勤務計画書 (Ⅰ一般):年間勤務計画書 (Ⅲ)'!AD21)</f>
        <v>0</v>
      </c>
      <c r="AE21" s="160" t="str">
        <f>IF(AD21&gt;0,IF((COUNTA('年間勤務計画書 (Ⅰ一般)'!AD21,'年間勤務計画書 (Ⅰ教科)'!AD21,'年間勤務計画書 (Ⅲ)'!AD21))-(COUNTA('年間勤務計画書 (Ⅰ一般)'!AE21,'年間勤務計画書 (Ⅰ教科)'!AE21,'年間勤務計画書 (Ⅲ)'!AE21))=0,"○"," ")," ")</f>
        <v xml:space="preserve"> </v>
      </c>
      <c r="AF21" s="161" t="str">
        <f>IF(MONTH(DATE(($C$3+1),AG$6,$A21))&lt;&gt;AG$6,"",CHOOSE(WEEKDAY(DATE(($C$3+1),AG$6,$A21),1),"日","月","火","水","木","金","土")&amp;IF(ISNA(VLOOKUP(DATE(($C$3+1),AG$6,$A21),祝日一覧!$A$2:$B$74,2,FALSE)),"","（祝）"))</f>
        <v>日</v>
      </c>
      <c r="AG21" s="100">
        <f>SUM('年間勤務計画書 (Ⅰ一般):年間勤務計画書 (Ⅲ)'!AG21)</f>
        <v>0</v>
      </c>
      <c r="AH21" s="160" t="str">
        <f>IF(AG21&gt;0,IF((COUNTA('年間勤務計画書 (Ⅰ一般)'!AG21,'年間勤務計画書 (Ⅰ教科)'!AG21,'年間勤務計画書 (Ⅲ)'!AG21))-(COUNTA('年間勤務計画書 (Ⅰ一般)'!AH21,'年間勤務計画書 (Ⅰ教科)'!AH21,'年間勤務計画書 (Ⅲ)'!AH21))=0,"○"," ")," ")</f>
        <v xml:space="preserve"> </v>
      </c>
      <c r="AI21" s="161" t="str">
        <f>IF(MONTH(DATE(($C$3+1),AJ$6,$A21))&lt;&gt;AJ$6,"",CHOOSE(WEEKDAY(DATE(($C$3+1),AJ$6,$A21),1),"日","月","火","水","木","金","土")&amp;IF(ISNA(VLOOKUP(DATE(($C$3+1),AJ$6,$A21),祝日一覧!$A$2:$B$74,2,FALSE)),"","（祝）"))</f>
        <v>日</v>
      </c>
      <c r="AJ21" s="100">
        <f>SUM('年間勤務計画書 (Ⅰ一般):年間勤務計画書 (Ⅲ)'!AJ21)</f>
        <v>0</v>
      </c>
      <c r="AK21" s="160" t="str">
        <f>IF(AJ21&gt;0,IF((COUNTA('年間勤務計画書 (Ⅰ一般)'!AJ21,'年間勤務計画書 (Ⅰ教科)'!AJ21,'年間勤務計画書 (Ⅲ)'!AJ21))-(COUNTA('年間勤務計画書 (Ⅰ一般)'!AK21,'年間勤務計画書 (Ⅰ教科)'!AK21,'年間勤務計画書 (Ⅲ)'!AK21))=0,"○"," ")," ")</f>
        <v xml:space="preserve"> </v>
      </c>
      <c r="AL21" s="89">
        <v>14</v>
      </c>
    </row>
    <row r="22" spans="1:38" ht="14.85" customHeight="1">
      <c r="A22" s="88">
        <v>15</v>
      </c>
      <c r="B22" s="58" t="str">
        <f>IF(MONTH(DATE(($C$3),C$6,$A22))&lt;&gt;C$6,"",CHOOSE(WEEKDAY(DATE(($C$3),C$6,$A22),1),"日","月","火","水","木","金","土")&amp;IF(ISNA(VLOOKUP(DATE(($C$3),C$6,$A22),祝日一覧!$A$2:$B$74,2,FALSE)),"","（祝）"))</f>
        <v>水</v>
      </c>
      <c r="C22" s="100">
        <f>SUM('年間勤務計画書 (Ⅰ一般):年間勤務計画書 (Ⅲ)'!C22)</f>
        <v>0</v>
      </c>
      <c r="D22" s="160" t="str">
        <f>IF(C22&gt;0,IF((COUNTA('年間勤務計画書 (Ⅰ一般)'!C22,'年間勤務計画書 (Ⅰ教科)'!C22,'年間勤務計画書 (Ⅲ)'!C22))-(COUNTA('年間勤務計画書 (Ⅰ一般)'!D22,'年間勤務計画書 (Ⅰ教科)'!D22,'年間勤務計画書 (Ⅲ)'!D22))=0,"○"," ")," ")</f>
        <v xml:space="preserve"> </v>
      </c>
      <c r="E22" s="161" t="str">
        <f>IF(MONTH(DATE(($C$3),F$6,$A22))&lt;&gt;F$6,"",CHOOSE(WEEKDAY(DATE(($C$3),F$6,$A22),1),"日","月","火","水","木","金","土")&amp;IF(ISNA(VLOOKUP(DATE(($C$3),F$6,$A22),祝日一覧!$A$2:$B$74,2,FALSE)),"","（祝）"))</f>
        <v>金</v>
      </c>
      <c r="F22" s="100">
        <f>SUM('年間勤務計画書 (Ⅰ一般):年間勤務計画書 (Ⅲ)'!F22)</f>
        <v>0</v>
      </c>
      <c r="G22" s="160" t="str">
        <f>IF(F22&gt;0,IF((COUNTA('年間勤務計画書 (Ⅰ一般)'!F22,'年間勤務計画書 (Ⅰ教科)'!F22,'年間勤務計画書 (Ⅲ)'!F22))-(COUNTA('年間勤務計画書 (Ⅰ一般)'!G22,'年間勤務計画書 (Ⅰ教科)'!G22,'年間勤務計画書 (Ⅲ)'!G22))=0,"○"," ")," ")</f>
        <v xml:space="preserve"> </v>
      </c>
      <c r="H22" s="161" t="str">
        <f>IF(MONTH(DATE(($C$3),I$6,$A22))&lt;&gt;I$6,"",CHOOSE(WEEKDAY(DATE(($C$3),I$6,$A22),1),"日","月","火","水","木","金","土")&amp;IF(ISNA(VLOOKUP(DATE(($C$3),I$6,$A22),祝日一覧!$A$2:$B$74,2,FALSE)),"","（祝）"))</f>
        <v>月</v>
      </c>
      <c r="I22" s="100">
        <f>SUM('年間勤務計画書 (Ⅰ一般):年間勤務計画書 (Ⅲ)'!I22)</f>
        <v>0</v>
      </c>
      <c r="J22" s="160" t="str">
        <f>IF(I22&gt;0,IF((COUNTA('年間勤務計画書 (Ⅰ一般)'!I22,'年間勤務計画書 (Ⅰ教科)'!I22,'年間勤務計画書 (Ⅲ)'!I22))-(COUNTA('年間勤務計画書 (Ⅰ一般)'!J22,'年間勤務計画書 (Ⅰ教科)'!J22,'年間勤務計画書 (Ⅲ)'!J22))=0,"○"," ")," ")</f>
        <v xml:space="preserve"> </v>
      </c>
      <c r="K22" s="161" t="str">
        <f>IF(MONTH(DATE(($C$3),L$6,$A22))&lt;&gt;L$6,"",CHOOSE(WEEKDAY(DATE(($C$3),L$6,$A22),1),"日","月","火","水","木","金","土")&amp;IF(ISNA(VLOOKUP(DATE(($C$3),L$6,$A22),祝日一覧!$A$2:$B$74,2,FALSE)),"","（祝）"))</f>
        <v>水</v>
      </c>
      <c r="L22" s="100">
        <f>SUM('年間勤務計画書 (Ⅰ一般):年間勤務計画書 (Ⅲ)'!L22)</f>
        <v>0</v>
      </c>
      <c r="M22" s="160" t="str">
        <f>IF(L22&gt;0,IF((COUNTA('年間勤務計画書 (Ⅰ一般)'!L22,'年間勤務計画書 (Ⅰ教科)'!L22,'年間勤務計画書 (Ⅲ)'!L22))-(COUNTA('年間勤務計画書 (Ⅰ一般)'!M22,'年間勤務計画書 (Ⅰ教科)'!M22,'年間勤務計画書 (Ⅲ)'!M22))=0,"○"," ")," ")</f>
        <v xml:space="preserve"> </v>
      </c>
      <c r="N22" s="161" t="str">
        <f>IF(MONTH(DATE(($C$3),O$6,$A22))&lt;&gt;O$6,"",CHOOSE(WEEKDAY(DATE(($C$3),O$6,$A22),1),"日","月","火","水","木","金","土")&amp;IF(ISNA(VLOOKUP(DATE(($C$3),O$6,$A22),祝日一覧!$A$2:$B$74,2,FALSE)),"","（祝）"))</f>
        <v>土</v>
      </c>
      <c r="O22" s="100">
        <f>SUM('年間勤務計画書 (Ⅰ一般):年間勤務計画書 (Ⅲ)'!O22)</f>
        <v>0</v>
      </c>
      <c r="P22" s="160" t="str">
        <f>IF(O22&gt;0,IF((COUNTA('年間勤務計画書 (Ⅰ一般)'!O22,'年間勤務計画書 (Ⅰ教科)'!O22,'年間勤務計画書 (Ⅲ)'!O22))-(COUNTA('年間勤務計画書 (Ⅰ一般)'!P22,'年間勤務計画書 (Ⅰ教科)'!P22,'年間勤務計画書 (Ⅲ)'!P22))=0,"○"," ")," ")</f>
        <v xml:space="preserve"> </v>
      </c>
      <c r="Q22" s="161" t="str">
        <f>IF(MONTH(DATE(($C$3),R$6,$A22))&lt;&gt;R$6,"",CHOOSE(WEEKDAY(DATE(($C$3),R$6,$A22),1),"日","月","火","水","木","金","土")&amp;IF(ISNA(VLOOKUP(DATE(($C$3),R$6,$A22),祝日一覧!$A$2:$B$74,2,FALSE)),"","（祝）"))</f>
        <v>火</v>
      </c>
      <c r="R22" s="100">
        <f>SUM('年間勤務計画書 (Ⅰ一般):年間勤務計画書 (Ⅲ)'!R22)</f>
        <v>0</v>
      </c>
      <c r="S22" s="160" t="str">
        <f>IF(R22&gt;0,IF((COUNTA('年間勤務計画書 (Ⅰ一般)'!R22,'年間勤務計画書 (Ⅰ教科)'!R22,'年間勤務計画書 (Ⅲ)'!R22))-(COUNTA('年間勤務計画書 (Ⅰ一般)'!S22,'年間勤務計画書 (Ⅰ教科)'!S22,'年間勤務計画書 (Ⅲ)'!S22))=0,"○"," ")," ")</f>
        <v xml:space="preserve"> </v>
      </c>
      <c r="T22" s="161" t="str">
        <f>IF(MONTH(DATE(($C$3),U$6,$A22))&lt;&gt;U$6,"",CHOOSE(WEEKDAY(DATE(($C$3),U$6,$A22),1),"日","月","火","水","木","金","土")&amp;IF(ISNA(VLOOKUP(DATE(($C$3),U$6,$A22),祝日一覧!$A$2:$B$74,2,FALSE)),"","（祝）"))</f>
        <v>木</v>
      </c>
      <c r="U22" s="100">
        <f>SUM('年間勤務計画書 (Ⅰ一般):年間勤務計画書 (Ⅲ)'!U22)</f>
        <v>0</v>
      </c>
      <c r="V22" s="160" t="str">
        <f>IF(U22&gt;0,IF((COUNTA('年間勤務計画書 (Ⅰ一般)'!U22,'年間勤務計画書 (Ⅰ教科)'!U22,'年間勤務計画書 (Ⅲ)'!U22))-(COUNTA('年間勤務計画書 (Ⅰ一般)'!V22,'年間勤務計画書 (Ⅰ教科)'!V22,'年間勤務計画書 (Ⅲ)'!V22))=0,"○"," ")," ")</f>
        <v xml:space="preserve"> </v>
      </c>
      <c r="W22" s="161" t="str">
        <f>IF(MONTH(DATE(($C$3),X$6,$A22))&lt;&gt;X$6,"",CHOOSE(WEEKDAY(DATE(($C$3),X$6,$A22),1),"日","月","火","水","木","金","土")&amp;IF(ISNA(VLOOKUP(DATE(($C$3),X$6,$A22),祝日一覧!$A$2:$B$74,2,FALSE)),"","（祝）"))</f>
        <v>日</v>
      </c>
      <c r="X22" s="100">
        <f>SUM('年間勤務計画書 (Ⅰ一般):年間勤務計画書 (Ⅲ)'!X22)</f>
        <v>0</v>
      </c>
      <c r="Y22" s="160" t="str">
        <f>IF(X22&gt;0,IF((COUNTA('年間勤務計画書 (Ⅰ一般)'!X22,'年間勤務計画書 (Ⅰ教科)'!X22,'年間勤務計画書 (Ⅲ)'!X22))-(COUNTA('年間勤務計画書 (Ⅰ一般)'!Y22,'年間勤務計画書 (Ⅰ教科)'!Y22,'年間勤務計画書 (Ⅲ)'!Y22))=0,"○"," ")," ")</f>
        <v xml:space="preserve"> </v>
      </c>
      <c r="Z22" s="161" t="str">
        <f>IF(MONTH(DATE(($C$3),AA$6,$A22))&lt;&gt;AA$6,"",CHOOSE(WEEKDAY(DATE(($C$3),AA$6,$A22),1),"日","月","火","水","木","金","土")&amp;IF(ISNA(VLOOKUP(DATE(($C$3),AA$6,$A22),祝日一覧!$A$2:$B$74,2,FALSE)),"","（祝）"))</f>
        <v>火</v>
      </c>
      <c r="AA22" s="100">
        <f>SUM('年間勤務計画書 (Ⅰ一般):年間勤務計画書 (Ⅲ)'!AA22)</f>
        <v>0</v>
      </c>
      <c r="AB22" s="160" t="str">
        <f>IF(AA22&gt;0,IF((COUNTA('年間勤務計画書 (Ⅰ一般)'!AA22,'年間勤務計画書 (Ⅰ教科)'!AA22,'年間勤務計画書 (Ⅲ)'!AA22))-(COUNTA('年間勤務計画書 (Ⅰ一般)'!AB22,'年間勤務計画書 (Ⅰ教科)'!AB22,'年間勤務計画書 (Ⅲ)'!AB22))=0,"○"," ")," ")</f>
        <v xml:space="preserve"> </v>
      </c>
      <c r="AC22" s="161" t="str">
        <f>IF(MONTH(DATE(($C$3+1),AD$6,$A22))&lt;&gt;AD$6,"",CHOOSE(WEEKDAY(DATE(($C$3+1),AD$6,$A22),1),"日","月","火","水","木","金","土")&amp;IF(ISNA(VLOOKUP(DATE(($C$3+1),AD$6,$A22),祝日一覧!$A$2:$B$74,2,FALSE)),"","（祝）"))</f>
        <v>金</v>
      </c>
      <c r="AD22" s="100">
        <f>SUM('年間勤務計画書 (Ⅰ一般):年間勤務計画書 (Ⅲ)'!AD22)</f>
        <v>0</v>
      </c>
      <c r="AE22" s="160" t="str">
        <f>IF(AD22&gt;0,IF((COUNTA('年間勤務計画書 (Ⅰ一般)'!AD22,'年間勤務計画書 (Ⅰ教科)'!AD22,'年間勤務計画書 (Ⅲ)'!AD22))-(COUNTA('年間勤務計画書 (Ⅰ一般)'!AE22,'年間勤務計画書 (Ⅰ教科)'!AE22,'年間勤務計画書 (Ⅲ)'!AE22))=0,"○"," ")," ")</f>
        <v xml:space="preserve"> </v>
      </c>
      <c r="AF22" s="161" t="str">
        <f>IF(MONTH(DATE(($C$3+1),AG$6,$A22))&lt;&gt;AG$6,"",CHOOSE(WEEKDAY(DATE(($C$3+1),AG$6,$A22),1),"日","月","火","水","木","金","土")&amp;IF(ISNA(VLOOKUP(DATE(($C$3+1),AG$6,$A22),祝日一覧!$A$2:$B$74,2,FALSE)),"","（祝）"))</f>
        <v>月</v>
      </c>
      <c r="AG22" s="100">
        <f>SUM('年間勤務計画書 (Ⅰ一般):年間勤務計画書 (Ⅲ)'!AG22)</f>
        <v>0</v>
      </c>
      <c r="AH22" s="160" t="str">
        <f>IF(AG22&gt;0,IF((COUNTA('年間勤務計画書 (Ⅰ一般)'!AG22,'年間勤務計画書 (Ⅰ教科)'!AG22,'年間勤務計画書 (Ⅲ)'!AG22))-(COUNTA('年間勤務計画書 (Ⅰ一般)'!AH22,'年間勤務計画書 (Ⅰ教科)'!AH22,'年間勤務計画書 (Ⅲ)'!AH22))=0,"○"," ")," ")</f>
        <v xml:space="preserve"> </v>
      </c>
      <c r="AI22" s="161" t="str">
        <f>IF(MONTH(DATE(($C$3+1),AJ$6,$A22))&lt;&gt;AJ$6,"",CHOOSE(WEEKDAY(DATE(($C$3+1),AJ$6,$A22),1),"日","月","火","水","木","金","土")&amp;IF(ISNA(VLOOKUP(DATE(($C$3+1),AJ$6,$A22),祝日一覧!$A$2:$B$74,2,FALSE)),"","（祝）"))</f>
        <v>月</v>
      </c>
      <c r="AJ22" s="100">
        <f>SUM('年間勤務計画書 (Ⅰ一般):年間勤務計画書 (Ⅲ)'!AJ22)</f>
        <v>0</v>
      </c>
      <c r="AK22" s="160" t="str">
        <f>IF(AJ22&gt;0,IF((COUNTA('年間勤務計画書 (Ⅰ一般)'!AJ22,'年間勤務計画書 (Ⅰ教科)'!AJ22,'年間勤務計画書 (Ⅲ)'!AJ22))-(COUNTA('年間勤務計画書 (Ⅰ一般)'!AK22,'年間勤務計画書 (Ⅰ教科)'!AK22,'年間勤務計画書 (Ⅲ)'!AK22))=0,"○"," ")," ")</f>
        <v xml:space="preserve"> </v>
      </c>
      <c r="AL22" s="89">
        <v>15</v>
      </c>
    </row>
    <row r="23" spans="1:38" ht="14.85" customHeight="1">
      <c r="A23" s="88">
        <v>16</v>
      </c>
      <c r="B23" s="58" t="str">
        <f>IF(MONTH(DATE(($C$3),C$6,$A23))&lt;&gt;C$6,"",CHOOSE(WEEKDAY(DATE(($C$3),C$6,$A23),1),"日","月","火","水","木","金","土")&amp;IF(ISNA(VLOOKUP(DATE(($C$3),C$6,$A23),祝日一覧!$A$2:$B$74,2,FALSE)),"","（祝）"))</f>
        <v>木</v>
      </c>
      <c r="C23" s="100">
        <f>SUM('年間勤務計画書 (Ⅰ一般):年間勤務計画書 (Ⅲ)'!C23)</f>
        <v>0</v>
      </c>
      <c r="D23" s="160" t="str">
        <f>IF(C23&gt;0,IF((COUNTA('年間勤務計画書 (Ⅰ一般)'!C23,'年間勤務計画書 (Ⅰ教科)'!C23,'年間勤務計画書 (Ⅲ)'!C23))-(COUNTA('年間勤務計画書 (Ⅰ一般)'!D23,'年間勤務計画書 (Ⅰ教科)'!D23,'年間勤務計画書 (Ⅲ)'!D23))=0,"○"," ")," ")</f>
        <v xml:space="preserve"> </v>
      </c>
      <c r="E23" s="161" t="str">
        <f>IF(MONTH(DATE(($C$3),F$6,$A23))&lt;&gt;F$6,"",CHOOSE(WEEKDAY(DATE(($C$3),F$6,$A23),1),"日","月","火","水","木","金","土")&amp;IF(ISNA(VLOOKUP(DATE(($C$3),F$6,$A23),祝日一覧!$A$2:$B$74,2,FALSE)),"","（祝）"))</f>
        <v>土</v>
      </c>
      <c r="F23" s="100">
        <f>SUM('年間勤務計画書 (Ⅰ一般):年間勤務計画書 (Ⅲ)'!F23)</f>
        <v>0</v>
      </c>
      <c r="G23" s="160" t="str">
        <f>IF(F23&gt;0,IF((COUNTA('年間勤務計画書 (Ⅰ一般)'!F23,'年間勤務計画書 (Ⅰ教科)'!F23,'年間勤務計画書 (Ⅲ)'!F23))-(COUNTA('年間勤務計画書 (Ⅰ一般)'!G23,'年間勤務計画書 (Ⅰ教科)'!G23,'年間勤務計画書 (Ⅲ)'!G23))=0,"○"," ")," ")</f>
        <v xml:space="preserve"> </v>
      </c>
      <c r="H23" s="161" t="str">
        <f>IF(MONTH(DATE(($C$3),I$6,$A23))&lt;&gt;I$6,"",CHOOSE(WEEKDAY(DATE(($C$3),I$6,$A23),1),"日","月","火","水","木","金","土")&amp;IF(ISNA(VLOOKUP(DATE(($C$3),I$6,$A23),祝日一覧!$A$2:$B$74,2,FALSE)),"","（祝）"))</f>
        <v>火</v>
      </c>
      <c r="I23" s="100">
        <f>SUM('年間勤務計画書 (Ⅰ一般):年間勤務計画書 (Ⅲ)'!I23)</f>
        <v>0</v>
      </c>
      <c r="J23" s="160" t="str">
        <f>IF(I23&gt;0,IF((COUNTA('年間勤務計画書 (Ⅰ一般)'!I23,'年間勤務計画書 (Ⅰ教科)'!I23,'年間勤務計画書 (Ⅲ)'!I23))-(COUNTA('年間勤務計画書 (Ⅰ一般)'!J23,'年間勤務計画書 (Ⅰ教科)'!J23,'年間勤務計画書 (Ⅲ)'!J23))=0,"○"," ")," ")</f>
        <v xml:space="preserve"> </v>
      </c>
      <c r="K23" s="161" t="str">
        <f>IF(MONTH(DATE(($C$3),L$6,$A23))&lt;&gt;L$6,"",CHOOSE(WEEKDAY(DATE(($C$3),L$6,$A23),1),"日","月","火","水","木","金","土")&amp;IF(ISNA(VLOOKUP(DATE(($C$3),L$6,$A23),祝日一覧!$A$2:$B$74,2,FALSE)),"","（祝）"))</f>
        <v>木</v>
      </c>
      <c r="L23" s="100">
        <f>SUM('年間勤務計画書 (Ⅰ一般):年間勤務計画書 (Ⅲ)'!L23)</f>
        <v>0</v>
      </c>
      <c r="M23" s="160" t="str">
        <f>IF(L23&gt;0,IF((COUNTA('年間勤務計画書 (Ⅰ一般)'!L23,'年間勤務計画書 (Ⅰ教科)'!L23,'年間勤務計画書 (Ⅲ)'!L23))-(COUNTA('年間勤務計画書 (Ⅰ一般)'!M23,'年間勤務計画書 (Ⅰ教科)'!M23,'年間勤務計画書 (Ⅲ)'!M23))=0,"○"," ")," ")</f>
        <v xml:space="preserve"> </v>
      </c>
      <c r="N23" s="161" t="str">
        <f>IF(MONTH(DATE(($C$3),O$6,$A23))&lt;&gt;O$6,"",CHOOSE(WEEKDAY(DATE(($C$3),O$6,$A23),1),"日","月","火","水","木","金","土")&amp;IF(ISNA(VLOOKUP(DATE(($C$3),O$6,$A23),祝日一覧!$A$2:$B$74,2,FALSE)),"","（祝）"))</f>
        <v>日</v>
      </c>
      <c r="O23" s="100">
        <f>SUM('年間勤務計画書 (Ⅰ一般):年間勤務計画書 (Ⅲ)'!O23)</f>
        <v>0</v>
      </c>
      <c r="P23" s="160" t="str">
        <f>IF(O23&gt;0,IF((COUNTA('年間勤務計画書 (Ⅰ一般)'!O23,'年間勤務計画書 (Ⅰ教科)'!O23,'年間勤務計画書 (Ⅲ)'!O23))-(COUNTA('年間勤務計画書 (Ⅰ一般)'!P23,'年間勤務計画書 (Ⅰ教科)'!P23,'年間勤務計画書 (Ⅲ)'!P23))=0,"○"," ")," ")</f>
        <v xml:space="preserve"> </v>
      </c>
      <c r="Q23" s="161" t="str">
        <f>IF(MONTH(DATE(($C$3),R$6,$A23))&lt;&gt;R$6,"",CHOOSE(WEEKDAY(DATE(($C$3),R$6,$A23),1),"日","月","火","水","木","金","土")&amp;IF(ISNA(VLOOKUP(DATE(($C$3),R$6,$A23),祝日一覧!$A$2:$B$74,2,FALSE)),"","（祝）"))</f>
        <v>水</v>
      </c>
      <c r="R23" s="100">
        <f>SUM('年間勤務計画書 (Ⅰ一般):年間勤務計画書 (Ⅲ)'!R23)</f>
        <v>0</v>
      </c>
      <c r="S23" s="160" t="str">
        <f>IF(R23&gt;0,IF((COUNTA('年間勤務計画書 (Ⅰ一般)'!R23,'年間勤務計画書 (Ⅰ教科)'!R23,'年間勤務計画書 (Ⅲ)'!R23))-(COUNTA('年間勤務計画書 (Ⅰ一般)'!S23,'年間勤務計画書 (Ⅰ教科)'!S23,'年間勤務計画書 (Ⅲ)'!S23))=0,"○"," ")," ")</f>
        <v xml:space="preserve"> </v>
      </c>
      <c r="T23" s="161" t="str">
        <f>IF(MONTH(DATE(($C$3),U$6,$A23))&lt;&gt;U$6,"",CHOOSE(WEEKDAY(DATE(($C$3),U$6,$A23),1),"日","月","火","水","木","金","土")&amp;IF(ISNA(VLOOKUP(DATE(($C$3),U$6,$A23),祝日一覧!$A$2:$B$74,2,FALSE)),"","（祝）"))</f>
        <v>金</v>
      </c>
      <c r="U23" s="100">
        <f>SUM('年間勤務計画書 (Ⅰ一般):年間勤務計画書 (Ⅲ)'!U23)</f>
        <v>0</v>
      </c>
      <c r="V23" s="160" t="str">
        <f>IF(U23&gt;0,IF((COUNTA('年間勤務計画書 (Ⅰ一般)'!U23,'年間勤務計画書 (Ⅰ教科)'!U23,'年間勤務計画書 (Ⅲ)'!U23))-(COUNTA('年間勤務計画書 (Ⅰ一般)'!V23,'年間勤務計画書 (Ⅰ教科)'!V23,'年間勤務計画書 (Ⅲ)'!V23))=0,"○"," ")," ")</f>
        <v xml:space="preserve"> </v>
      </c>
      <c r="W23" s="161" t="str">
        <f>IF(MONTH(DATE(($C$3),X$6,$A23))&lt;&gt;X$6,"",CHOOSE(WEEKDAY(DATE(($C$3),X$6,$A23),1),"日","月","火","水","木","金","土")&amp;IF(ISNA(VLOOKUP(DATE(($C$3),X$6,$A23),祝日一覧!$A$2:$B$74,2,FALSE)),"","（祝）"))</f>
        <v>月</v>
      </c>
      <c r="X23" s="100">
        <f>SUM('年間勤務計画書 (Ⅰ一般):年間勤務計画書 (Ⅲ)'!X23)</f>
        <v>0</v>
      </c>
      <c r="Y23" s="160" t="str">
        <f>IF(X23&gt;0,IF((COUNTA('年間勤務計画書 (Ⅰ一般)'!X23,'年間勤務計画書 (Ⅰ教科)'!X23,'年間勤務計画書 (Ⅲ)'!X23))-(COUNTA('年間勤務計画書 (Ⅰ一般)'!Y23,'年間勤務計画書 (Ⅰ教科)'!Y23,'年間勤務計画書 (Ⅲ)'!Y23))=0,"○"," ")," ")</f>
        <v xml:space="preserve"> </v>
      </c>
      <c r="Z23" s="161" t="str">
        <f>IF(MONTH(DATE(($C$3),AA$6,$A23))&lt;&gt;AA$6,"",CHOOSE(WEEKDAY(DATE(($C$3),AA$6,$A23),1),"日","月","火","水","木","金","土")&amp;IF(ISNA(VLOOKUP(DATE(($C$3),AA$6,$A23),祝日一覧!$A$2:$B$74,2,FALSE)),"","（祝）"))</f>
        <v>水</v>
      </c>
      <c r="AA23" s="100">
        <f>SUM('年間勤務計画書 (Ⅰ一般):年間勤務計画書 (Ⅲ)'!AA23)</f>
        <v>0</v>
      </c>
      <c r="AB23" s="160" t="str">
        <f>IF(AA23&gt;0,IF((COUNTA('年間勤務計画書 (Ⅰ一般)'!AA23,'年間勤務計画書 (Ⅰ教科)'!AA23,'年間勤務計画書 (Ⅲ)'!AA23))-(COUNTA('年間勤務計画書 (Ⅰ一般)'!AB23,'年間勤務計画書 (Ⅰ教科)'!AB23,'年間勤務計画書 (Ⅲ)'!AB23))=0,"○"," ")," ")</f>
        <v xml:space="preserve"> </v>
      </c>
      <c r="AC23" s="161" t="str">
        <f>IF(MONTH(DATE(($C$3+1),AD$6,$A23))&lt;&gt;AD$6,"",CHOOSE(WEEKDAY(DATE(($C$3+1),AD$6,$A23),1),"日","月","火","水","木","金","土")&amp;IF(ISNA(VLOOKUP(DATE(($C$3+1),AD$6,$A23),祝日一覧!$A$2:$B$74,2,FALSE)),"","（祝）"))</f>
        <v>土</v>
      </c>
      <c r="AD23" s="100">
        <f>SUM('年間勤務計画書 (Ⅰ一般):年間勤務計画書 (Ⅲ)'!AD23)</f>
        <v>0</v>
      </c>
      <c r="AE23" s="160" t="str">
        <f>IF(AD23&gt;0,IF((COUNTA('年間勤務計画書 (Ⅰ一般)'!AD23,'年間勤務計画書 (Ⅰ教科)'!AD23,'年間勤務計画書 (Ⅲ)'!AD23))-(COUNTA('年間勤務計画書 (Ⅰ一般)'!AE23,'年間勤務計画書 (Ⅰ教科)'!AE23,'年間勤務計画書 (Ⅲ)'!AE23))=0,"○"," ")," ")</f>
        <v xml:space="preserve"> </v>
      </c>
      <c r="AF23" s="161" t="str">
        <f>IF(MONTH(DATE(($C$3+1),AG$6,$A23))&lt;&gt;AG$6,"",CHOOSE(WEEKDAY(DATE(($C$3+1),AG$6,$A23),1),"日","月","火","水","木","金","土")&amp;IF(ISNA(VLOOKUP(DATE(($C$3+1),AG$6,$A23),祝日一覧!$A$2:$B$74,2,FALSE)),"","（祝）"))</f>
        <v>火</v>
      </c>
      <c r="AG23" s="100">
        <f>SUM('年間勤務計画書 (Ⅰ一般):年間勤務計画書 (Ⅲ)'!AG23)</f>
        <v>0</v>
      </c>
      <c r="AH23" s="160" t="str">
        <f>IF(AG23&gt;0,IF((COUNTA('年間勤務計画書 (Ⅰ一般)'!AG23,'年間勤務計画書 (Ⅰ教科)'!AG23,'年間勤務計画書 (Ⅲ)'!AG23))-(COUNTA('年間勤務計画書 (Ⅰ一般)'!AH23,'年間勤務計画書 (Ⅰ教科)'!AH23,'年間勤務計画書 (Ⅲ)'!AH23))=0,"○"," ")," ")</f>
        <v xml:space="preserve"> </v>
      </c>
      <c r="AI23" s="161" t="str">
        <f>IF(MONTH(DATE(($C$3+1),AJ$6,$A23))&lt;&gt;AJ$6,"",CHOOSE(WEEKDAY(DATE(($C$3+1),AJ$6,$A23),1),"日","月","火","水","木","金","土")&amp;IF(ISNA(VLOOKUP(DATE(($C$3+1),AJ$6,$A23),祝日一覧!$A$2:$B$74,2,FALSE)),"","（祝）"))</f>
        <v>火</v>
      </c>
      <c r="AJ23" s="100">
        <f>SUM('年間勤務計画書 (Ⅰ一般):年間勤務計画書 (Ⅲ)'!AJ23)</f>
        <v>0</v>
      </c>
      <c r="AK23" s="160" t="str">
        <f>IF(AJ23&gt;0,IF((COUNTA('年間勤務計画書 (Ⅰ一般)'!AJ23,'年間勤務計画書 (Ⅰ教科)'!AJ23,'年間勤務計画書 (Ⅲ)'!AJ23))-(COUNTA('年間勤務計画書 (Ⅰ一般)'!AK23,'年間勤務計画書 (Ⅰ教科)'!AK23,'年間勤務計画書 (Ⅲ)'!AK23))=0,"○"," ")," ")</f>
        <v xml:space="preserve"> </v>
      </c>
      <c r="AL23" s="89">
        <v>16</v>
      </c>
    </row>
    <row r="24" spans="1:38" ht="14.85" customHeight="1">
      <c r="A24" s="88">
        <v>17</v>
      </c>
      <c r="B24" s="58" t="str">
        <f>IF(MONTH(DATE(($C$3),C$6,$A24))&lt;&gt;C$6,"",CHOOSE(WEEKDAY(DATE(($C$3),C$6,$A24),1),"日","月","火","水","木","金","土")&amp;IF(ISNA(VLOOKUP(DATE(($C$3),C$6,$A24),祝日一覧!$A$2:$B$74,2,FALSE)),"","（祝）"))</f>
        <v>金</v>
      </c>
      <c r="C24" s="100">
        <f>SUM('年間勤務計画書 (Ⅰ一般):年間勤務計画書 (Ⅲ)'!C24)</f>
        <v>0</v>
      </c>
      <c r="D24" s="160" t="str">
        <f>IF(C24&gt;0,IF((COUNTA('年間勤務計画書 (Ⅰ一般)'!C24,'年間勤務計画書 (Ⅰ教科)'!C24,'年間勤務計画書 (Ⅲ)'!C24))-(COUNTA('年間勤務計画書 (Ⅰ一般)'!D24,'年間勤務計画書 (Ⅰ教科)'!D24,'年間勤務計画書 (Ⅲ)'!D24))=0,"○"," ")," ")</f>
        <v xml:space="preserve"> </v>
      </c>
      <c r="E24" s="161" t="str">
        <f>IF(MONTH(DATE(($C$3),F$6,$A24))&lt;&gt;F$6,"",CHOOSE(WEEKDAY(DATE(($C$3),F$6,$A24),1),"日","月","火","水","木","金","土")&amp;IF(ISNA(VLOOKUP(DATE(($C$3),F$6,$A24),祝日一覧!$A$2:$B$74,2,FALSE)),"","（祝）"))</f>
        <v>日</v>
      </c>
      <c r="F24" s="100">
        <f>SUM('年間勤務計画書 (Ⅰ一般):年間勤務計画書 (Ⅲ)'!F24)</f>
        <v>0</v>
      </c>
      <c r="G24" s="160" t="str">
        <f>IF(F24&gt;0,IF((COUNTA('年間勤務計画書 (Ⅰ一般)'!F24,'年間勤務計画書 (Ⅰ教科)'!F24,'年間勤務計画書 (Ⅲ)'!F24))-(COUNTA('年間勤務計画書 (Ⅰ一般)'!G24,'年間勤務計画書 (Ⅰ教科)'!G24,'年間勤務計画書 (Ⅲ)'!G24))=0,"○"," ")," ")</f>
        <v xml:space="preserve"> </v>
      </c>
      <c r="H24" s="161" t="str">
        <f>IF(MONTH(DATE(($C$3),I$6,$A24))&lt;&gt;I$6,"",CHOOSE(WEEKDAY(DATE(($C$3),I$6,$A24),1),"日","月","火","水","木","金","土")&amp;IF(ISNA(VLOOKUP(DATE(($C$3),I$6,$A24),祝日一覧!$A$2:$B$74,2,FALSE)),"","（祝）"))</f>
        <v>水</v>
      </c>
      <c r="I24" s="100">
        <f>SUM('年間勤務計画書 (Ⅰ一般):年間勤務計画書 (Ⅲ)'!I24)</f>
        <v>0</v>
      </c>
      <c r="J24" s="160" t="str">
        <f>IF(I24&gt;0,IF((COUNTA('年間勤務計画書 (Ⅰ一般)'!I24,'年間勤務計画書 (Ⅰ教科)'!I24,'年間勤務計画書 (Ⅲ)'!I24))-(COUNTA('年間勤務計画書 (Ⅰ一般)'!J24,'年間勤務計画書 (Ⅰ教科)'!J24,'年間勤務計画書 (Ⅲ)'!J24))=0,"○"," ")," ")</f>
        <v xml:space="preserve"> </v>
      </c>
      <c r="K24" s="161" t="str">
        <f>IF(MONTH(DATE(($C$3),L$6,$A24))&lt;&gt;L$6,"",CHOOSE(WEEKDAY(DATE(($C$3),L$6,$A24),1),"日","月","火","水","木","金","土")&amp;IF(ISNA(VLOOKUP(DATE(($C$3),L$6,$A24),祝日一覧!$A$2:$B$74,2,FALSE)),"","（祝）"))</f>
        <v>金</v>
      </c>
      <c r="L24" s="100">
        <f>SUM('年間勤務計画書 (Ⅰ一般):年間勤務計画書 (Ⅲ)'!L24)</f>
        <v>0</v>
      </c>
      <c r="M24" s="160" t="str">
        <f>IF(L24&gt;0,IF((COUNTA('年間勤務計画書 (Ⅰ一般)'!L24,'年間勤務計画書 (Ⅰ教科)'!L24,'年間勤務計画書 (Ⅲ)'!L24))-(COUNTA('年間勤務計画書 (Ⅰ一般)'!M24,'年間勤務計画書 (Ⅰ教科)'!M24,'年間勤務計画書 (Ⅲ)'!M24))=0,"○"," ")," ")</f>
        <v xml:space="preserve"> </v>
      </c>
      <c r="N24" s="161" t="str">
        <f>IF(MONTH(DATE(($C$3),O$6,$A24))&lt;&gt;O$6,"",CHOOSE(WEEKDAY(DATE(($C$3),O$6,$A24),1),"日","月","火","水","木","金","土")&amp;IF(ISNA(VLOOKUP(DATE(($C$3),O$6,$A24),祝日一覧!$A$2:$B$74,2,FALSE)),"","（祝）"))</f>
        <v>月</v>
      </c>
      <c r="O24" s="100">
        <f>SUM('年間勤務計画書 (Ⅰ一般):年間勤務計画書 (Ⅲ)'!O24)</f>
        <v>0</v>
      </c>
      <c r="P24" s="160" t="str">
        <f>IF(O24&gt;0,IF((COUNTA('年間勤務計画書 (Ⅰ一般)'!O24,'年間勤務計画書 (Ⅰ教科)'!O24,'年間勤務計画書 (Ⅲ)'!O24))-(COUNTA('年間勤務計画書 (Ⅰ一般)'!P24,'年間勤務計画書 (Ⅰ教科)'!P24,'年間勤務計画書 (Ⅲ)'!P24))=0,"○"," ")," ")</f>
        <v xml:space="preserve"> </v>
      </c>
      <c r="Q24" s="161" t="str">
        <f>IF(MONTH(DATE(($C$3),R$6,$A24))&lt;&gt;R$6,"",CHOOSE(WEEKDAY(DATE(($C$3),R$6,$A24),1),"日","月","火","水","木","金","土")&amp;IF(ISNA(VLOOKUP(DATE(($C$3),R$6,$A24),祝日一覧!$A$2:$B$74,2,FALSE)),"","（祝）"))</f>
        <v>木</v>
      </c>
      <c r="R24" s="100">
        <f>SUM('年間勤務計画書 (Ⅰ一般):年間勤務計画書 (Ⅲ)'!R24)</f>
        <v>0</v>
      </c>
      <c r="S24" s="160" t="str">
        <f>IF(R24&gt;0,IF((COUNTA('年間勤務計画書 (Ⅰ一般)'!R24,'年間勤務計画書 (Ⅰ教科)'!R24,'年間勤務計画書 (Ⅲ)'!R24))-(COUNTA('年間勤務計画書 (Ⅰ一般)'!S24,'年間勤務計画書 (Ⅰ教科)'!S24,'年間勤務計画書 (Ⅲ)'!S24))=0,"○"," ")," ")</f>
        <v xml:space="preserve"> </v>
      </c>
      <c r="T24" s="161" t="str">
        <f>IF(MONTH(DATE(($C$3),U$6,$A24))&lt;&gt;U$6,"",CHOOSE(WEEKDAY(DATE(($C$3),U$6,$A24),1),"日","月","火","水","木","金","土")&amp;IF(ISNA(VLOOKUP(DATE(($C$3),U$6,$A24),祝日一覧!$A$2:$B$74,2,FALSE)),"","（祝）"))</f>
        <v>土</v>
      </c>
      <c r="U24" s="100">
        <f>SUM('年間勤務計画書 (Ⅰ一般):年間勤務計画書 (Ⅲ)'!U24)</f>
        <v>0</v>
      </c>
      <c r="V24" s="160" t="str">
        <f>IF(U24&gt;0,IF((COUNTA('年間勤務計画書 (Ⅰ一般)'!U24,'年間勤務計画書 (Ⅰ教科)'!U24,'年間勤務計画書 (Ⅲ)'!U24))-(COUNTA('年間勤務計画書 (Ⅰ一般)'!V24,'年間勤務計画書 (Ⅰ教科)'!V24,'年間勤務計画書 (Ⅲ)'!V24))=0,"○"," ")," ")</f>
        <v xml:space="preserve"> </v>
      </c>
      <c r="W24" s="161" t="str">
        <f>IF(MONTH(DATE(($C$3),X$6,$A24))&lt;&gt;X$6,"",CHOOSE(WEEKDAY(DATE(($C$3),X$6,$A24),1),"日","月","火","水","木","金","土")&amp;IF(ISNA(VLOOKUP(DATE(($C$3),X$6,$A24),祝日一覧!$A$2:$B$74,2,FALSE)),"","（祝）"))</f>
        <v>火</v>
      </c>
      <c r="X24" s="100">
        <f>SUM('年間勤務計画書 (Ⅰ一般):年間勤務計画書 (Ⅲ)'!X24)</f>
        <v>0</v>
      </c>
      <c r="Y24" s="160" t="str">
        <f>IF(X24&gt;0,IF((COUNTA('年間勤務計画書 (Ⅰ一般)'!X24,'年間勤務計画書 (Ⅰ教科)'!X24,'年間勤務計画書 (Ⅲ)'!X24))-(COUNTA('年間勤務計画書 (Ⅰ一般)'!Y24,'年間勤務計画書 (Ⅰ教科)'!Y24,'年間勤務計画書 (Ⅲ)'!Y24))=0,"○"," ")," ")</f>
        <v xml:space="preserve"> </v>
      </c>
      <c r="Z24" s="161" t="str">
        <f>IF(MONTH(DATE(($C$3),AA$6,$A24))&lt;&gt;AA$6,"",CHOOSE(WEEKDAY(DATE(($C$3),AA$6,$A24),1),"日","月","火","水","木","金","土")&amp;IF(ISNA(VLOOKUP(DATE(($C$3),AA$6,$A24),祝日一覧!$A$2:$B$74,2,FALSE)),"","（祝）"))</f>
        <v>木</v>
      </c>
      <c r="AA24" s="100">
        <f>SUM('年間勤務計画書 (Ⅰ一般):年間勤務計画書 (Ⅲ)'!AA24)</f>
        <v>0</v>
      </c>
      <c r="AB24" s="160" t="str">
        <f>IF(AA24&gt;0,IF((COUNTA('年間勤務計画書 (Ⅰ一般)'!AA24,'年間勤務計画書 (Ⅰ教科)'!AA24,'年間勤務計画書 (Ⅲ)'!AA24))-(COUNTA('年間勤務計画書 (Ⅰ一般)'!AB24,'年間勤務計画書 (Ⅰ教科)'!AB24,'年間勤務計画書 (Ⅲ)'!AB24))=0,"○"," ")," ")</f>
        <v xml:space="preserve"> </v>
      </c>
      <c r="AC24" s="161" t="str">
        <f>IF(MONTH(DATE(($C$3+1),AD$6,$A24))&lt;&gt;AD$6,"",CHOOSE(WEEKDAY(DATE(($C$3+1),AD$6,$A24),1),"日","月","火","水","木","金","土")&amp;IF(ISNA(VLOOKUP(DATE(($C$3+1),AD$6,$A24),祝日一覧!$A$2:$B$74,2,FALSE)),"","（祝）"))</f>
        <v>日</v>
      </c>
      <c r="AD24" s="100">
        <f>SUM('年間勤務計画書 (Ⅰ一般):年間勤務計画書 (Ⅲ)'!AD24)</f>
        <v>0</v>
      </c>
      <c r="AE24" s="160" t="str">
        <f>IF(AD24&gt;0,IF((COUNTA('年間勤務計画書 (Ⅰ一般)'!AD24,'年間勤務計画書 (Ⅰ教科)'!AD24,'年間勤務計画書 (Ⅲ)'!AD24))-(COUNTA('年間勤務計画書 (Ⅰ一般)'!AE24,'年間勤務計画書 (Ⅰ教科)'!AE24,'年間勤務計画書 (Ⅲ)'!AE24))=0,"○"," ")," ")</f>
        <v xml:space="preserve"> </v>
      </c>
      <c r="AF24" s="161" t="str">
        <f>IF(MONTH(DATE(($C$3+1),AG$6,$A24))&lt;&gt;AG$6,"",CHOOSE(WEEKDAY(DATE(($C$3+1),AG$6,$A24),1),"日","月","火","水","木","金","土")&amp;IF(ISNA(VLOOKUP(DATE(($C$3+1),AG$6,$A24),祝日一覧!$A$2:$B$74,2,FALSE)),"","（祝）"))</f>
        <v>水</v>
      </c>
      <c r="AG24" s="100">
        <f>SUM('年間勤務計画書 (Ⅰ一般):年間勤務計画書 (Ⅲ)'!AG24)</f>
        <v>0</v>
      </c>
      <c r="AH24" s="160" t="str">
        <f>IF(AG24&gt;0,IF((COUNTA('年間勤務計画書 (Ⅰ一般)'!AG24,'年間勤務計画書 (Ⅰ教科)'!AG24,'年間勤務計画書 (Ⅲ)'!AG24))-(COUNTA('年間勤務計画書 (Ⅰ一般)'!AH24,'年間勤務計画書 (Ⅰ教科)'!AH24,'年間勤務計画書 (Ⅲ)'!AH24))=0,"○"," ")," ")</f>
        <v xml:space="preserve"> </v>
      </c>
      <c r="AI24" s="161" t="str">
        <f>IF(MONTH(DATE(($C$3+1),AJ$6,$A24))&lt;&gt;AJ$6,"",CHOOSE(WEEKDAY(DATE(($C$3+1),AJ$6,$A24),1),"日","月","火","水","木","金","土")&amp;IF(ISNA(VLOOKUP(DATE(($C$3+1),AJ$6,$A24),祝日一覧!$A$2:$B$74,2,FALSE)),"","（祝）"))</f>
        <v>水</v>
      </c>
      <c r="AJ24" s="100">
        <f>SUM('年間勤務計画書 (Ⅰ一般):年間勤務計画書 (Ⅲ)'!AJ24)</f>
        <v>0</v>
      </c>
      <c r="AK24" s="160" t="str">
        <f>IF(AJ24&gt;0,IF((COUNTA('年間勤務計画書 (Ⅰ一般)'!AJ24,'年間勤務計画書 (Ⅰ教科)'!AJ24,'年間勤務計画書 (Ⅲ)'!AJ24))-(COUNTA('年間勤務計画書 (Ⅰ一般)'!AK24,'年間勤務計画書 (Ⅰ教科)'!AK24,'年間勤務計画書 (Ⅲ)'!AK24))=0,"○"," ")," ")</f>
        <v xml:space="preserve"> </v>
      </c>
      <c r="AL24" s="89">
        <v>17</v>
      </c>
    </row>
    <row r="25" spans="1:38" ht="14.85" customHeight="1">
      <c r="A25" s="88">
        <v>18</v>
      </c>
      <c r="B25" s="58" t="str">
        <f>IF(MONTH(DATE(($C$3),C$6,$A25))&lt;&gt;C$6,"",CHOOSE(WEEKDAY(DATE(($C$3),C$6,$A25),1),"日","月","火","水","木","金","土")&amp;IF(ISNA(VLOOKUP(DATE(($C$3),C$6,$A25),祝日一覧!$A$2:$B$74,2,FALSE)),"","（祝）"))</f>
        <v>土</v>
      </c>
      <c r="C25" s="100">
        <f>SUM('年間勤務計画書 (Ⅰ一般):年間勤務計画書 (Ⅲ)'!C25)</f>
        <v>0</v>
      </c>
      <c r="D25" s="160" t="str">
        <f>IF(C25&gt;0,IF((COUNTA('年間勤務計画書 (Ⅰ一般)'!C25,'年間勤務計画書 (Ⅰ教科)'!C25,'年間勤務計画書 (Ⅲ)'!C25))-(COUNTA('年間勤務計画書 (Ⅰ一般)'!D25,'年間勤務計画書 (Ⅰ教科)'!D25,'年間勤務計画書 (Ⅲ)'!D25))=0,"○"," ")," ")</f>
        <v xml:space="preserve"> </v>
      </c>
      <c r="E25" s="161" t="str">
        <f>IF(MONTH(DATE(($C$3),F$6,$A25))&lt;&gt;F$6,"",CHOOSE(WEEKDAY(DATE(($C$3),F$6,$A25),1),"日","月","火","水","木","金","土")&amp;IF(ISNA(VLOOKUP(DATE(($C$3),F$6,$A25),祝日一覧!$A$2:$B$74,2,FALSE)),"","（祝）"))</f>
        <v>月</v>
      </c>
      <c r="F25" s="100">
        <f>SUM('年間勤務計画書 (Ⅰ一般):年間勤務計画書 (Ⅲ)'!F25)</f>
        <v>0</v>
      </c>
      <c r="G25" s="160" t="str">
        <f>IF(F25&gt;0,IF((COUNTA('年間勤務計画書 (Ⅰ一般)'!F25,'年間勤務計画書 (Ⅰ教科)'!F25,'年間勤務計画書 (Ⅲ)'!F25))-(COUNTA('年間勤務計画書 (Ⅰ一般)'!G25,'年間勤務計画書 (Ⅰ教科)'!G25,'年間勤務計画書 (Ⅲ)'!G25))=0,"○"," ")," ")</f>
        <v xml:space="preserve"> </v>
      </c>
      <c r="H25" s="161" t="str">
        <f>IF(MONTH(DATE(($C$3),I$6,$A25))&lt;&gt;I$6,"",CHOOSE(WEEKDAY(DATE(($C$3),I$6,$A25),1),"日","月","火","水","木","金","土")&amp;IF(ISNA(VLOOKUP(DATE(($C$3),I$6,$A25),祝日一覧!$A$2:$B$74,2,FALSE)),"","（祝）"))</f>
        <v>木</v>
      </c>
      <c r="I25" s="100">
        <f>SUM('年間勤務計画書 (Ⅰ一般):年間勤務計画書 (Ⅲ)'!I25)</f>
        <v>0</v>
      </c>
      <c r="J25" s="160" t="str">
        <f>IF(I25&gt;0,IF((COUNTA('年間勤務計画書 (Ⅰ一般)'!I25,'年間勤務計画書 (Ⅰ教科)'!I25,'年間勤務計画書 (Ⅲ)'!I25))-(COUNTA('年間勤務計画書 (Ⅰ一般)'!J25,'年間勤務計画書 (Ⅰ教科)'!J25,'年間勤務計画書 (Ⅲ)'!J25))=0,"○"," ")," ")</f>
        <v xml:space="preserve"> </v>
      </c>
      <c r="K25" s="161" t="str">
        <f>IF(MONTH(DATE(($C$3),L$6,$A25))&lt;&gt;L$6,"",CHOOSE(WEEKDAY(DATE(($C$3),L$6,$A25),1),"日","月","火","水","木","金","土")&amp;IF(ISNA(VLOOKUP(DATE(($C$3),L$6,$A25),祝日一覧!$A$2:$B$74,2,FALSE)),"","（祝）"))</f>
        <v>土</v>
      </c>
      <c r="L25" s="100">
        <f>SUM('年間勤務計画書 (Ⅰ一般):年間勤務計画書 (Ⅲ)'!L25)</f>
        <v>0</v>
      </c>
      <c r="M25" s="160" t="str">
        <f>IF(L25&gt;0,IF((COUNTA('年間勤務計画書 (Ⅰ一般)'!L25,'年間勤務計画書 (Ⅰ教科)'!L25,'年間勤務計画書 (Ⅲ)'!L25))-(COUNTA('年間勤務計画書 (Ⅰ一般)'!M25,'年間勤務計画書 (Ⅰ教科)'!M25,'年間勤務計画書 (Ⅲ)'!M25))=0,"○"," ")," ")</f>
        <v xml:space="preserve"> </v>
      </c>
      <c r="N25" s="161" t="str">
        <f>IF(MONTH(DATE(($C$3),O$6,$A25))&lt;&gt;O$6,"",CHOOSE(WEEKDAY(DATE(($C$3),O$6,$A25),1),"日","月","火","水","木","金","土")&amp;IF(ISNA(VLOOKUP(DATE(($C$3),O$6,$A25),祝日一覧!$A$2:$B$74,2,FALSE)),"","（祝）"))</f>
        <v>火</v>
      </c>
      <c r="O25" s="100">
        <f>SUM('年間勤務計画書 (Ⅰ一般):年間勤務計画書 (Ⅲ)'!O25)</f>
        <v>0</v>
      </c>
      <c r="P25" s="160" t="str">
        <f>IF(O25&gt;0,IF((COUNTA('年間勤務計画書 (Ⅰ一般)'!O25,'年間勤務計画書 (Ⅰ教科)'!O25,'年間勤務計画書 (Ⅲ)'!O25))-(COUNTA('年間勤務計画書 (Ⅰ一般)'!P25,'年間勤務計画書 (Ⅰ教科)'!P25,'年間勤務計画書 (Ⅲ)'!P25))=0,"○"," ")," ")</f>
        <v xml:space="preserve"> </v>
      </c>
      <c r="Q25" s="161" t="str">
        <f>IF(MONTH(DATE(($C$3),R$6,$A25))&lt;&gt;R$6,"",CHOOSE(WEEKDAY(DATE(($C$3),R$6,$A25),1),"日","月","火","水","木","金","土")&amp;IF(ISNA(VLOOKUP(DATE(($C$3),R$6,$A25),祝日一覧!$A$2:$B$74,2,FALSE)),"","（祝）"))</f>
        <v>金</v>
      </c>
      <c r="R25" s="100">
        <f>SUM('年間勤務計画書 (Ⅰ一般):年間勤務計画書 (Ⅲ)'!R25)</f>
        <v>0</v>
      </c>
      <c r="S25" s="160" t="str">
        <f>IF(R25&gt;0,IF((COUNTA('年間勤務計画書 (Ⅰ一般)'!R25,'年間勤務計画書 (Ⅰ教科)'!R25,'年間勤務計画書 (Ⅲ)'!R25))-(COUNTA('年間勤務計画書 (Ⅰ一般)'!S25,'年間勤務計画書 (Ⅰ教科)'!S25,'年間勤務計画書 (Ⅲ)'!S25))=0,"○"," ")," ")</f>
        <v xml:space="preserve"> </v>
      </c>
      <c r="T25" s="161" t="str">
        <f>IF(MONTH(DATE(($C$3),U$6,$A25))&lt;&gt;U$6,"",CHOOSE(WEEKDAY(DATE(($C$3),U$6,$A25),1),"日","月","火","水","木","金","土")&amp;IF(ISNA(VLOOKUP(DATE(($C$3),U$6,$A25),祝日一覧!$A$2:$B$74,2,FALSE)),"","（祝）"))</f>
        <v>日</v>
      </c>
      <c r="U25" s="100">
        <f>SUM('年間勤務計画書 (Ⅰ一般):年間勤務計画書 (Ⅲ)'!U25)</f>
        <v>0</v>
      </c>
      <c r="V25" s="160" t="str">
        <f>IF(U25&gt;0,IF((COUNTA('年間勤務計画書 (Ⅰ一般)'!U25,'年間勤務計画書 (Ⅰ教科)'!U25,'年間勤務計画書 (Ⅲ)'!U25))-(COUNTA('年間勤務計画書 (Ⅰ一般)'!V25,'年間勤務計画書 (Ⅰ教科)'!V25,'年間勤務計画書 (Ⅲ)'!V25))=0,"○"," ")," ")</f>
        <v xml:space="preserve"> </v>
      </c>
      <c r="W25" s="161" t="str">
        <f>IF(MONTH(DATE(($C$3),X$6,$A25))&lt;&gt;X$6,"",CHOOSE(WEEKDAY(DATE(($C$3),X$6,$A25),1),"日","月","火","水","木","金","土")&amp;IF(ISNA(VLOOKUP(DATE(($C$3),X$6,$A25),祝日一覧!$A$2:$B$74,2,FALSE)),"","（祝）"))</f>
        <v>水</v>
      </c>
      <c r="X25" s="100">
        <f>SUM('年間勤務計画書 (Ⅰ一般):年間勤務計画書 (Ⅲ)'!X25)</f>
        <v>0</v>
      </c>
      <c r="Y25" s="160" t="str">
        <f>IF(X25&gt;0,IF((COUNTA('年間勤務計画書 (Ⅰ一般)'!X25,'年間勤務計画書 (Ⅰ教科)'!X25,'年間勤務計画書 (Ⅲ)'!X25))-(COUNTA('年間勤務計画書 (Ⅰ一般)'!Y25,'年間勤務計画書 (Ⅰ教科)'!Y25,'年間勤務計画書 (Ⅲ)'!Y25))=0,"○"," ")," ")</f>
        <v xml:space="preserve"> </v>
      </c>
      <c r="Z25" s="161" t="str">
        <f>IF(MONTH(DATE(($C$3),AA$6,$A25))&lt;&gt;AA$6,"",CHOOSE(WEEKDAY(DATE(($C$3),AA$6,$A25),1),"日","月","火","水","木","金","土")&amp;IF(ISNA(VLOOKUP(DATE(($C$3),AA$6,$A25),祝日一覧!$A$2:$B$74,2,FALSE)),"","（祝）"))</f>
        <v>金</v>
      </c>
      <c r="AA25" s="100">
        <f>SUM('年間勤務計画書 (Ⅰ一般):年間勤務計画書 (Ⅲ)'!AA25)</f>
        <v>0</v>
      </c>
      <c r="AB25" s="160" t="str">
        <f>IF(AA25&gt;0,IF((COUNTA('年間勤務計画書 (Ⅰ一般)'!AA25,'年間勤務計画書 (Ⅰ教科)'!AA25,'年間勤務計画書 (Ⅲ)'!AA25))-(COUNTA('年間勤務計画書 (Ⅰ一般)'!AB25,'年間勤務計画書 (Ⅰ教科)'!AB25,'年間勤務計画書 (Ⅲ)'!AB25))=0,"○"," ")," ")</f>
        <v xml:space="preserve"> </v>
      </c>
      <c r="AC25" s="161" t="str">
        <f>IF(MONTH(DATE(($C$3+1),AD$6,$A25))&lt;&gt;AD$6,"",CHOOSE(WEEKDAY(DATE(($C$3+1),AD$6,$A25),1),"日","月","火","水","木","金","土")&amp;IF(ISNA(VLOOKUP(DATE(($C$3+1),AD$6,$A25),祝日一覧!$A$2:$B$74,2,FALSE)),"","（祝）"))</f>
        <v>月</v>
      </c>
      <c r="AD25" s="100">
        <f>SUM('年間勤務計画書 (Ⅰ一般):年間勤務計画書 (Ⅲ)'!AD25)</f>
        <v>0</v>
      </c>
      <c r="AE25" s="160" t="str">
        <f>IF(AD25&gt;0,IF((COUNTA('年間勤務計画書 (Ⅰ一般)'!AD25,'年間勤務計画書 (Ⅰ教科)'!AD25,'年間勤務計画書 (Ⅲ)'!AD25))-(COUNTA('年間勤務計画書 (Ⅰ一般)'!AE25,'年間勤務計画書 (Ⅰ教科)'!AE25,'年間勤務計画書 (Ⅲ)'!AE25))=0,"○"," ")," ")</f>
        <v xml:space="preserve"> </v>
      </c>
      <c r="AF25" s="161" t="str">
        <f>IF(MONTH(DATE(($C$3+1),AG$6,$A25))&lt;&gt;AG$6,"",CHOOSE(WEEKDAY(DATE(($C$3+1),AG$6,$A25),1),"日","月","火","水","木","金","土")&amp;IF(ISNA(VLOOKUP(DATE(($C$3+1),AG$6,$A25),祝日一覧!$A$2:$B$74,2,FALSE)),"","（祝）"))</f>
        <v>木</v>
      </c>
      <c r="AG25" s="100">
        <f>SUM('年間勤務計画書 (Ⅰ一般):年間勤務計画書 (Ⅲ)'!AG25)</f>
        <v>0</v>
      </c>
      <c r="AH25" s="160" t="str">
        <f>IF(AG25&gt;0,IF((COUNTA('年間勤務計画書 (Ⅰ一般)'!AG25,'年間勤務計画書 (Ⅰ教科)'!AG25,'年間勤務計画書 (Ⅲ)'!AG25))-(COUNTA('年間勤務計画書 (Ⅰ一般)'!AH25,'年間勤務計画書 (Ⅰ教科)'!AH25,'年間勤務計画書 (Ⅲ)'!AH25))=0,"○"," ")," ")</f>
        <v xml:space="preserve"> </v>
      </c>
      <c r="AI25" s="161" t="str">
        <f>IF(MONTH(DATE(($C$3+1),AJ$6,$A25))&lt;&gt;AJ$6,"",CHOOSE(WEEKDAY(DATE(($C$3+1),AJ$6,$A25),1),"日","月","火","水","木","金","土")&amp;IF(ISNA(VLOOKUP(DATE(($C$3+1),AJ$6,$A25),祝日一覧!$A$2:$B$74,2,FALSE)),"","（祝）"))</f>
        <v>木</v>
      </c>
      <c r="AJ25" s="100">
        <f>SUM('年間勤務計画書 (Ⅰ一般):年間勤務計画書 (Ⅲ)'!AJ25)</f>
        <v>0</v>
      </c>
      <c r="AK25" s="160" t="str">
        <f>IF(AJ25&gt;0,IF((COUNTA('年間勤務計画書 (Ⅰ一般)'!AJ25,'年間勤務計画書 (Ⅰ教科)'!AJ25,'年間勤務計画書 (Ⅲ)'!AJ25))-(COUNTA('年間勤務計画書 (Ⅰ一般)'!AK25,'年間勤務計画書 (Ⅰ教科)'!AK25,'年間勤務計画書 (Ⅲ)'!AK25))=0,"○"," ")," ")</f>
        <v xml:space="preserve"> </v>
      </c>
      <c r="AL25" s="89">
        <v>18</v>
      </c>
    </row>
    <row r="26" spans="1:38" ht="14.85" customHeight="1">
      <c r="A26" s="88">
        <v>19</v>
      </c>
      <c r="B26" s="58" t="str">
        <f>IF(MONTH(DATE(($C$3),C$6,$A26))&lt;&gt;C$6,"",CHOOSE(WEEKDAY(DATE(($C$3),C$6,$A26),1),"日","月","火","水","木","金","土")&amp;IF(ISNA(VLOOKUP(DATE(($C$3),C$6,$A26),祝日一覧!$A$2:$B$74,2,FALSE)),"","（祝）"))</f>
        <v>日</v>
      </c>
      <c r="C26" s="100">
        <f>SUM('年間勤務計画書 (Ⅰ一般):年間勤務計画書 (Ⅲ)'!C26)</f>
        <v>0</v>
      </c>
      <c r="D26" s="160" t="str">
        <f>IF(C26&gt;0,IF((COUNTA('年間勤務計画書 (Ⅰ一般)'!C26,'年間勤務計画書 (Ⅰ教科)'!C26,'年間勤務計画書 (Ⅲ)'!C26))-(COUNTA('年間勤務計画書 (Ⅰ一般)'!D26,'年間勤務計画書 (Ⅰ教科)'!D26,'年間勤務計画書 (Ⅲ)'!D26))=0,"○"," ")," ")</f>
        <v xml:space="preserve"> </v>
      </c>
      <c r="E26" s="161" t="str">
        <f>IF(MONTH(DATE(($C$3),F$6,$A26))&lt;&gt;F$6,"",CHOOSE(WEEKDAY(DATE(($C$3),F$6,$A26),1),"日","月","火","水","木","金","土")&amp;IF(ISNA(VLOOKUP(DATE(($C$3),F$6,$A26),祝日一覧!$A$2:$B$74,2,FALSE)),"","（祝）"))</f>
        <v>火</v>
      </c>
      <c r="F26" s="100">
        <f>SUM('年間勤務計画書 (Ⅰ一般):年間勤務計画書 (Ⅲ)'!F26)</f>
        <v>0</v>
      </c>
      <c r="G26" s="160" t="str">
        <f>IF(F26&gt;0,IF((COUNTA('年間勤務計画書 (Ⅰ一般)'!F26,'年間勤務計画書 (Ⅰ教科)'!F26,'年間勤務計画書 (Ⅲ)'!F26))-(COUNTA('年間勤務計画書 (Ⅰ一般)'!G26,'年間勤務計画書 (Ⅰ教科)'!G26,'年間勤務計画書 (Ⅲ)'!G26))=0,"○"," ")," ")</f>
        <v xml:space="preserve"> </v>
      </c>
      <c r="H26" s="161" t="str">
        <f>IF(MONTH(DATE(($C$3),I$6,$A26))&lt;&gt;I$6,"",CHOOSE(WEEKDAY(DATE(($C$3),I$6,$A26),1),"日","月","火","水","木","金","土")&amp;IF(ISNA(VLOOKUP(DATE(($C$3),I$6,$A26),祝日一覧!$A$2:$B$74,2,FALSE)),"","（祝）"))</f>
        <v>金</v>
      </c>
      <c r="I26" s="100">
        <f>SUM('年間勤務計画書 (Ⅰ一般):年間勤務計画書 (Ⅲ)'!I26)</f>
        <v>0</v>
      </c>
      <c r="J26" s="160" t="str">
        <f>IF(I26&gt;0,IF((COUNTA('年間勤務計画書 (Ⅰ一般)'!I26,'年間勤務計画書 (Ⅰ教科)'!I26,'年間勤務計画書 (Ⅲ)'!I26))-(COUNTA('年間勤務計画書 (Ⅰ一般)'!J26,'年間勤務計画書 (Ⅰ教科)'!J26,'年間勤務計画書 (Ⅲ)'!J26))=0,"○"," ")," ")</f>
        <v xml:space="preserve"> </v>
      </c>
      <c r="K26" s="161" t="str">
        <f>IF(MONTH(DATE(($C$3),L$6,$A26))&lt;&gt;L$6,"",CHOOSE(WEEKDAY(DATE(($C$3),L$6,$A26),1),"日","月","火","水","木","金","土")&amp;IF(ISNA(VLOOKUP(DATE(($C$3),L$6,$A26),祝日一覧!$A$2:$B$74,2,FALSE)),"","（祝）"))</f>
        <v>日</v>
      </c>
      <c r="L26" s="100">
        <f>SUM('年間勤務計画書 (Ⅰ一般):年間勤務計画書 (Ⅲ)'!L26)</f>
        <v>0</v>
      </c>
      <c r="M26" s="160" t="str">
        <f>IF(L26&gt;0,IF((COUNTA('年間勤務計画書 (Ⅰ一般)'!L26,'年間勤務計画書 (Ⅰ教科)'!L26,'年間勤務計画書 (Ⅲ)'!L26))-(COUNTA('年間勤務計画書 (Ⅰ一般)'!M26,'年間勤務計画書 (Ⅰ教科)'!M26,'年間勤務計画書 (Ⅲ)'!M26))=0,"○"," ")," ")</f>
        <v xml:space="preserve"> </v>
      </c>
      <c r="N26" s="161" t="str">
        <f>IF(MONTH(DATE(($C$3),O$6,$A26))&lt;&gt;O$6,"",CHOOSE(WEEKDAY(DATE(($C$3),O$6,$A26),1),"日","月","火","水","木","金","土")&amp;IF(ISNA(VLOOKUP(DATE(($C$3),O$6,$A26),祝日一覧!$A$2:$B$74,2,FALSE)),"","（祝）"))</f>
        <v>水</v>
      </c>
      <c r="O26" s="100">
        <f>SUM('年間勤務計画書 (Ⅰ一般):年間勤務計画書 (Ⅲ)'!O26)</f>
        <v>0</v>
      </c>
      <c r="P26" s="160" t="str">
        <f>IF(O26&gt;0,IF((COUNTA('年間勤務計画書 (Ⅰ一般)'!O26,'年間勤務計画書 (Ⅰ教科)'!O26,'年間勤務計画書 (Ⅲ)'!O26))-(COUNTA('年間勤務計画書 (Ⅰ一般)'!P26,'年間勤務計画書 (Ⅰ教科)'!P26,'年間勤務計画書 (Ⅲ)'!P26))=0,"○"," ")," ")</f>
        <v xml:space="preserve"> </v>
      </c>
      <c r="Q26" s="161" t="str">
        <f>IF(MONTH(DATE(($C$3),R$6,$A26))&lt;&gt;R$6,"",CHOOSE(WEEKDAY(DATE(($C$3),R$6,$A26),1),"日","月","火","水","木","金","土")&amp;IF(ISNA(VLOOKUP(DATE(($C$3),R$6,$A26),祝日一覧!$A$2:$B$74,2,FALSE)),"","（祝）"))</f>
        <v>土</v>
      </c>
      <c r="R26" s="100">
        <f>SUM('年間勤務計画書 (Ⅰ一般):年間勤務計画書 (Ⅲ)'!R26)</f>
        <v>0</v>
      </c>
      <c r="S26" s="160" t="str">
        <f>IF(R26&gt;0,IF((COUNTA('年間勤務計画書 (Ⅰ一般)'!R26,'年間勤務計画書 (Ⅰ教科)'!R26,'年間勤務計画書 (Ⅲ)'!R26))-(COUNTA('年間勤務計画書 (Ⅰ一般)'!S26,'年間勤務計画書 (Ⅰ教科)'!S26,'年間勤務計画書 (Ⅲ)'!S26))=0,"○"," ")," ")</f>
        <v xml:space="preserve"> </v>
      </c>
      <c r="T26" s="161" t="str">
        <f>IF(MONTH(DATE(($C$3),U$6,$A26))&lt;&gt;U$6,"",CHOOSE(WEEKDAY(DATE(($C$3),U$6,$A26),1),"日","月","火","水","木","金","土")&amp;IF(ISNA(VLOOKUP(DATE(($C$3),U$6,$A26),祝日一覧!$A$2:$B$74,2,FALSE)),"","（祝）"))</f>
        <v>月</v>
      </c>
      <c r="U26" s="100">
        <f>SUM('年間勤務計画書 (Ⅰ一般):年間勤務計画書 (Ⅲ)'!U26)</f>
        <v>0</v>
      </c>
      <c r="V26" s="160" t="str">
        <f>IF(U26&gt;0,IF((COUNTA('年間勤務計画書 (Ⅰ一般)'!U26,'年間勤務計画書 (Ⅰ教科)'!U26,'年間勤務計画書 (Ⅲ)'!U26))-(COUNTA('年間勤務計画書 (Ⅰ一般)'!V26,'年間勤務計画書 (Ⅰ教科)'!V26,'年間勤務計画書 (Ⅲ)'!V26))=0,"○"," ")," ")</f>
        <v xml:space="preserve"> </v>
      </c>
      <c r="W26" s="161" t="str">
        <f>IF(MONTH(DATE(($C$3),X$6,$A26))&lt;&gt;X$6,"",CHOOSE(WEEKDAY(DATE(($C$3),X$6,$A26),1),"日","月","火","水","木","金","土")&amp;IF(ISNA(VLOOKUP(DATE(($C$3),X$6,$A26),祝日一覧!$A$2:$B$74,2,FALSE)),"","（祝）"))</f>
        <v>木</v>
      </c>
      <c r="X26" s="100">
        <f>SUM('年間勤務計画書 (Ⅰ一般):年間勤務計画書 (Ⅲ)'!X26)</f>
        <v>0</v>
      </c>
      <c r="Y26" s="160" t="str">
        <f>IF(X26&gt;0,IF((COUNTA('年間勤務計画書 (Ⅰ一般)'!X26,'年間勤務計画書 (Ⅰ教科)'!X26,'年間勤務計画書 (Ⅲ)'!X26))-(COUNTA('年間勤務計画書 (Ⅰ一般)'!Y26,'年間勤務計画書 (Ⅰ教科)'!Y26,'年間勤務計画書 (Ⅲ)'!Y26))=0,"○"," ")," ")</f>
        <v xml:space="preserve"> </v>
      </c>
      <c r="Z26" s="161" t="str">
        <f>IF(MONTH(DATE(($C$3),AA$6,$A26))&lt;&gt;AA$6,"",CHOOSE(WEEKDAY(DATE(($C$3),AA$6,$A26),1),"日","月","火","水","木","金","土")&amp;IF(ISNA(VLOOKUP(DATE(($C$3),AA$6,$A26),祝日一覧!$A$2:$B$74,2,FALSE)),"","（祝）"))</f>
        <v>土</v>
      </c>
      <c r="AA26" s="100">
        <f>SUM('年間勤務計画書 (Ⅰ一般):年間勤務計画書 (Ⅲ)'!AA26)</f>
        <v>0</v>
      </c>
      <c r="AB26" s="160" t="str">
        <f>IF(AA26&gt;0,IF((COUNTA('年間勤務計画書 (Ⅰ一般)'!AA26,'年間勤務計画書 (Ⅰ教科)'!AA26,'年間勤務計画書 (Ⅲ)'!AA26))-(COUNTA('年間勤務計画書 (Ⅰ一般)'!AB26,'年間勤務計画書 (Ⅰ教科)'!AB26,'年間勤務計画書 (Ⅲ)'!AB26))=0,"○"," ")," ")</f>
        <v xml:space="preserve"> </v>
      </c>
      <c r="AC26" s="161" t="str">
        <f>IF(MONTH(DATE(($C$3+1),AD$6,$A26))&lt;&gt;AD$6,"",CHOOSE(WEEKDAY(DATE(($C$3+1),AD$6,$A26),1),"日","月","火","水","木","金","土")&amp;IF(ISNA(VLOOKUP(DATE(($C$3+1),AD$6,$A26),祝日一覧!$A$2:$B$74,2,FALSE)),"","（祝）"))</f>
        <v>火</v>
      </c>
      <c r="AD26" s="100">
        <f>SUM('年間勤務計画書 (Ⅰ一般):年間勤務計画書 (Ⅲ)'!AD26)</f>
        <v>0</v>
      </c>
      <c r="AE26" s="160" t="str">
        <f>IF(AD26&gt;0,IF((COUNTA('年間勤務計画書 (Ⅰ一般)'!AD26,'年間勤務計画書 (Ⅰ教科)'!AD26,'年間勤務計画書 (Ⅲ)'!AD26))-(COUNTA('年間勤務計画書 (Ⅰ一般)'!AE26,'年間勤務計画書 (Ⅰ教科)'!AE26,'年間勤務計画書 (Ⅲ)'!AE26))=0,"○"," ")," ")</f>
        <v xml:space="preserve"> </v>
      </c>
      <c r="AF26" s="161" t="str">
        <f>IF(MONTH(DATE(($C$3+1),AG$6,$A26))&lt;&gt;AG$6,"",CHOOSE(WEEKDAY(DATE(($C$3+1),AG$6,$A26),1),"日","月","火","水","木","金","土")&amp;IF(ISNA(VLOOKUP(DATE(($C$3+1),AG$6,$A26),祝日一覧!$A$2:$B$74,2,FALSE)),"","（祝）"))</f>
        <v>金</v>
      </c>
      <c r="AG26" s="100">
        <f>SUM('年間勤務計画書 (Ⅰ一般):年間勤務計画書 (Ⅲ)'!AG26)</f>
        <v>0</v>
      </c>
      <c r="AH26" s="160" t="str">
        <f>IF(AG26&gt;0,IF((COUNTA('年間勤務計画書 (Ⅰ一般)'!AG26,'年間勤務計画書 (Ⅰ教科)'!AG26,'年間勤務計画書 (Ⅲ)'!AG26))-(COUNTA('年間勤務計画書 (Ⅰ一般)'!AH26,'年間勤務計画書 (Ⅰ教科)'!AH26,'年間勤務計画書 (Ⅲ)'!AH26))=0,"○"," ")," ")</f>
        <v xml:space="preserve"> </v>
      </c>
      <c r="AI26" s="161" t="str">
        <f>IF(MONTH(DATE(($C$3+1),AJ$6,$A26))&lt;&gt;AJ$6,"",CHOOSE(WEEKDAY(DATE(($C$3+1),AJ$6,$A26),1),"日","月","火","水","木","金","土")&amp;IF(ISNA(VLOOKUP(DATE(($C$3+1),AJ$6,$A26),祝日一覧!$A$2:$B$74,2,FALSE)),"","（祝）"))</f>
        <v>金</v>
      </c>
      <c r="AJ26" s="100">
        <f>SUM('年間勤務計画書 (Ⅰ一般):年間勤務計画書 (Ⅲ)'!AJ26)</f>
        <v>0</v>
      </c>
      <c r="AK26" s="160" t="str">
        <f>IF(AJ26&gt;0,IF((COUNTA('年間勤務計画書 (Ⅰ一般)'!AJ26,'年間勤務計画書 (Ⅰ教科)'!AJ26,'年間勤務計画書 (Ⅲ)'!AJ26))-(COUNTA('年間勤務計画書 (Ⅰ一般)'!AK26,'年間勤務計画書 (Ⅰ教科)'!AK26,'年間勤務計画書 (Ⅲ)'!AK26))=0,"○"," ")," ")</f>
        <v xml:space="preserve"> </v>
      </c>
      <c r="AL26" s="89">
        <v>19</v>
      </c>
    </row>
    <row r="27" spans="1:38" ht="14.85" customHeight="1">
      <c r="A27" s="88">
        <v>20</v>
      </c>
      <c r="B27" s="58" t="str">
        <f>IF(MONTH(DATE(($C$3),C$6,$A27))&lt;&gt;C$6,"",CHOOSE(WEEKDAY(DATE(($C$3),C$6,$A27),1),"日","月","火","水","木","金","土")&amp;IF(ISNA(VLOOKUP(DATE(($C$3),C$6,$A27),祝日一覧!$A$2:$B$74,2,FALSE)),"","（祝）"))</f>
        <v>月</v>
      </c>
      <c r="C27" s="100">
        <f>SUM('年間勤務計画書 (Ⅰ一般):年間勤務計画書 (Ⅲ)'!C27)</f>
        <v>0</v>
      </c>
      <c r="D27" s="160" t="str">
        <f>IF(C27&gt;0,IF((COUNTA('年間勤務計画書 (Ⅰ一般)'!C27,'年間勤務計画書 (Ⅰ教科)'!C27,'年間勤務計画書 (Ⅲ)'!C27))-(COUNTA('年間勤務計画書 (Ⅰ一般)'!D27,'年間勤務計画書 (Ⅰ教科)'!D27,'年間勤務計画書 (Ⅲ)'!D27))=0,"○"," ")," ")</f>
        <v xml:space="preserve"> </v>
      </c>
      <c r="E27" s="161" t="str">
        <f>IF(MONTH(DATE(($C$3),F$6,$A27))&lt;&gt;F$6,"",CHOOSE(WEEKDAY(DATE(($C$3),F$6,$A27),1),"日","月","火","水","木","金","土")&amp;IF(ISNA(VLOOKUP(DATE(($C$3),F$6,$A27),祝日一覧!$A$2:$B$74,2,FALSE)),"","（祝）"))</f>
        <v>水</v>
      </c>
      <c r="F27" s="100">
        <f>SUM('年間勤務計画書 (Ⅰ一般):年間勤務計画書 (Ⅲ)'!F27)</f>
        <v>0</v>
      </c>
      <c r="G27" s="160" t="str">
        <f>IF(F27&gt;0,IF((COUNTA('年間勤務計画書 (Ⅰ一般)'!F27,'年間勤務計画書 (Ⅰ教科)'!F27,'年間勤務計画書 (Ⅲ)'!F27))-(COUNTA('年間勤務計画書 (Ⅰ一般)'!G27,'年間勤務計画書 (Ⅰ教科)'!G27,'年間勤務計画書 (Ⅲ)'!G27))=0,"○"," ")," ")</f>
        <v xml:space="preserve"> </v>
      </c>
      <c r="H27" s="161" t="str">
        <f>IF(MONTH(DATE(($C$3),I$6,$A27))&lt;&gt;I$6,"",CHOOSE(WEEKDAY(DATE(($C$3),I$6,$A27),1),"日","月","火","水","木","金","土")&amp;IF(ISNA(VLOOKUP(DATE(($C$3),I$6,$A27),祝日一覧!$A$2:$B$74,2,FALSE)),"","（祝）"))</f>
        <v>土</v>
      </c>
      <c r="I27" s="100">
        <f>SUM('年間勤務計画書 (Ⅰ一般):年間勤務計画書 (Ⅲ)'!I27)</f>
        <v>0</v>
      </c>
      <c r="J27" s="160" t="str">
        <f>IF(I27&gt;0,IF((COUNTA('年間勤務計画書 (Ⅰ一般)'!I27,'年間勤務計画書 (Ⅰ教科)'!I27,'年間勤務計画書 (Ⅲ)'!I27))-(COUNTA('年間勤務計画書 (Ⅰ一般)'!J27,'年間勤務計画書 (Ⅰ教科)'!J27,'年間勤務計画書 (Ⅲ)'!J27))=0,"○"," ")," ")</f>
        <v xml:space="preserve"> </v>
      </c>
      <c r="K27" s="161" t="str">
        <f>IF(MONTH(DATE(($C$3),L$6,$A27))&lt;&gt;L$6,"",CHOOSE(WEEKDAY(DATE(($C$3),L$6,$A27),1),"日","月","火","水","木","金","土")&amp;IF(ISNA(VLOOKUP(DATE(($C$3),L$6,$A27),祝日一覧!$A$2:$B$74,2,FALSE)),"","（祝）"))</f>
        <v>月（祝）</v>
      </c>
      <c r="L27" s="100">
        <f>SUM('年間勤務計画書 (Ⅰ一般):年間勤務計画書 (Ⅲ)'!L27)</f>
        <v>0</v>
      </c>
      <c r="M27" s="160" t="str">
        <f>IF(L27&gt;0,IF((COUNTA('年間勤務計画書 (Ⅰ一般)'!L27,'年間勤務計画書 (Ⅰ教科)'!L27,'年間勤務計画書 (Ⅲ)'!L27))-(COUNTA('年間勤務計画書 (Ⅰ一般)'!M27,'年間勤務計画書 (Ⅰ教科)'!M27,'年間勤務計画書 (Ⅲ)'!M27))=0,"○"," ")," ")</f>
        <v xml:space="preserve"> </v>
      </c>
      <c r="N27" s="161" t="str">
        <f>IF(MONTH(DATE(($C$3),O$6,$A27))&lt;&gt;O$6,"",CHOOSE(WEEKDAY(DATE(($C$3),O$6,$A27),1),"日","月","火","水","木","金","土")&amp;IF(ISNA(VLOOKUP(DATE(($C$3),O$6,$A27),祝日一覧!$A$2:$B$74,2,FALSE)),"","（祝）"))</f>
        <v>木</v>
      </c>
      <c r="O27" s="100">
        <f>SUM('年間勤務計画書 (Ⅰ一般):年間勤務計画書 (Ⅲ)'!O27)</f>
        <v>0</v>
      </c>
      <c r="P27" s="160" t="str">
        <f>IF(O27&gt;0,IF((COUNTA('年間勤務計画書 (Ⅰ一般)'!O27,'年間勤務計画書 (Ⅰ教科)'!O27,'年間勤務計画書 (Ⅲ)'!O27))-(COUNTA('年間勤務計画書 (Ⅰ一般)'!P27,'年間勤務計画書 (Ⅰ教科)'!P27,'年間勤務計画書 (Ⅲ)'!P27))=0,"○"," ")," ")</f>
        <v xml:space="preserve"> </v>
      </c>
      <c r="Q27" s="161" t="str">
        <f>IF(MONTH(DATE(($C$3),R$6,$A27))&lt;&gt;R$6,"",CHOOSE(WEEKDAY(DATE(($C$3),R$6,$A27),1),"日","月","火","水","木","金","土")&amp;IF(ISNA(VLOOKUP(DATE(($C$3),R$6,$A27),祝日一覧!$A$2:$B$74,2,FALSE)),"","（祝）"))</f>
        <v>日</v>
      </c>
      <c r="R27" s="100">
        <f>SUM('年間勤務計画書 (Ⅰ一般):年間勤務計画書 (Ⅲ)'!R27)</f>
        <v>0</v>
      </c>
      <c r="S27" s="160" t="str">
        <f>IF(R27&gt;0,IF((COUNTA('年間勤務計画書 (Ⅰ一般)'!R27,'年間勤務計画書 (Ⅰ教科)'!R27,'年間勤務計画書 (Ⅲ)'!R27))-(COUNTA('年間勤務計画書 (Ⅰ一般)'!S27,'年間勤務計画書 (Ⅰ教科)'!S27,'年間勤務計画書 (Ⅲ)'!S27))=0,"○"," ")," ")</f>
        <v xml:space="preserve"> </v>
      </c>
      <c r="T27" s="161" t="str">
        <f>IF(MONTH(DATE(($C$3),U$6,$A27))&lt;&gt;U$6,"",CHOOSE(WEEKDAY(DATE(($C$3),U$6,$A27),1),"日","月","火","水","木","金","土")&amp;IF(ISNA(VLOOKUP(DATE(($C$3),U$6,$A27),祝日一覧!$A$2:$B$74,2,FALSE)),"","（祝）"))</f>
        <v>火</v>
      </c>
      <c r="U27" s="100">
        <f>SUM('年間勤務計画書 (Ⅰ一般):年間勤務計画書 (Ⅲ)'!U27)</f>
        <v>0</v>
      </c>
      <c r="V27" s="160" t="str">
        <f>IF(U27&gt;0,IF((COUNTA('年間勤務計画書 (Ⅰ一般)'!U27,'年間勤務計画書 (Ⅰ教科)'!U27,'年間勤務計画書 (Ⅲ)'!U27))-(COUNTA('年間勤務計画書 (Ⅰ一般)'!V27,'年間勤務計画書 (Ⅰ教科)'!V27,'年間勤務計画書 (Ⅲ)'!V27))=0,"○"," ")," ")</f>
        <v xml:space="preserve"> </v>
      </c>
      <c r="W27" s="161" t="str">
        <f>IF(MONTH(DATE(($C$3),X$6,$A27))&lt;&gt;X$6,"",CHOOSE(WEEKDAY(DATE(($C$3),X$6,$A27),1),"日","月","火","水","木","金","土")&amp;IF(ISNA(VLOOKUP(DATE(($C$3),X$6,$A27),祝日一覧!$A$2:$B$74,2,FALSE)),"","（祝）"))</f>
        <v>金</v>
      </c>
      <c r="X27" s="100">
        <f>SUM('年間勤務計画書 (Ⅰ一般):年間勤務計画書 (Ⅲ)'!X27)</f>
        <v>0</v>
      </c>
      <c r="Y27" s="160" t="str">
        <f>IF(X27&gt;0,IF((COUNTA('年間勤務計画書 (Ⅰ一般)'!X27,'年間勤務計画書 (Ⅰ教科)'!X27,'年間勤務計画書 (Ⅲ)'!X27))-(COUNTA('年間勤務計画書 (Ⅰ一般)'!Y27,'年間勤務計画書 (Ⅰ教科)'!Y27,'年間勤務計画書 (Ⅲ)'!Y27))=0,"○"," ")," ")</f>
        <v xml:space="preserve"> </v>
      </c>
      <c r="Z27" s="161" t="str">
        <f>IF(MONTH(DATE(($C$3),AA$6,$A27))&lt;&gt;AA$6,"",CHOOSE(WEEKDAY(DATE(($C$3),AA$6,$A27),1),"日","月","火","水","木","金","土")&amp;IF(ISNA(VLOOKUP(DATE(($C$3),AA$6,$A27),祝日一覧!$A$2:$B$74,2,FALSE)),"","（祝）"))</f>
        <v>日</v>
      </c>
      <c r="AA27" s="100">
        <f>SUM('年間勤務計画書 (Ⅰ一般):年間勤務計画書 (Ⅲ)'!AA27)</f>
        <v>0</v>
      </c>
      <c r="AB27" s="160" t="str">
        <f>IF(AA27&gt;0,IF((COUNTA('年間勤務計画書 (Ⅰ一般)'!AA27,'年間勤務計画書 (Ⅰ教科)'!AA27,'年間勤務計画書 (Ⅲ)'!AA27))-(COUNTA('年間勤務計画書 (Ⅰ一般)'!AB27,'年間勤務計画書 (Ⅰ教科)'!AB27,'年間勤務計画書 (Ⅲ)'!AB27))=0,"○"," ")," ")</f>
        <v xml:space="preserve"> </v>
      </c>
      <c r="AC27" s="161" t="str">
        <f>IF(MONTH(DATE(($C$3+1),AD$6,$A27))&lt;&gt;AD$6,"",CHOOSE(WEEKDAY(DATE(($C$3+1),AD$6,$A27),1),"日","月","火","水","木","金","土")&amp;IF(ISNA(VLOOKUP(DATE(($C$3+1),AD$6,$A27),祝日一覧!$A$2:$B$74,2,FALSE)),"","（祝）"))</f>
        <v>水</v>
      </c>
      <c r="AD27" s="100">
        <f>SUM('年間勤務計画書 (Ⅰ一般):年間勤務計画書 (Ⅲ)'!AD27)</f>
        <v>0</v>
      </c>
      <c r="AE27" s="160" t="str">
        <f>IF(AD27&gt;0,IF((COUNTA('年間勤務計画書 (Ⅰ一般)'!AD27,'年間勤務計画書 (Ⅰ教科)'!AD27,'年間勤務計画書 (Ⅲ)'!AD27))-(COUNTA('年間勤務計画書 (Ⅰ一般)'!AE27,'年間勤務計画書 (Ⅰ教科)'!AE27,'年間勤務計画書 (Ⅲ)'!AE27))=0,"○"," ")," ")</f>
        <v xml:space="preserve"> </v>
      </c>
      <c r="AF27" s="161" t="str">
        <f>IF(MONTH(DATE(($C$3+1),AG$6,$A27))&lt;&gt;AG$6,"",CHOOSE(WEEKDAY(DATE(($C$3+1),AG$6,$A27),1),"日","月","火","水","木","金","土")&amp;IF(ISNA(VLOOKUP(DATE(($C$3+1),AG$6,$A27),祝日一覧!$A$2:$B$74,2,FALSE)),"","（祝）"))</f>
        <v>土</v>
      </c>
      <c r="AG27" s="100">
        <f>SUM('年間勤務計画書 (Ⅰ一般):年間勤務計画書 (Ⅲ)'!AG27)</f>
        <v>0</v>
      </c>
      <c r="AH27" s="160" t="str">
        <f>IF(AG27&gt;0,IF((COUNTA('年間勤務計画書 (Ⅰ一般)'!AG27,'年間勤務計画書 (Ⅰ教科)'!AG27,'年間勤務計画書 (Ⅲ)'!AG27))-(COUNTA('年間勤務計画書 (Ⅰ一般)'!AH27,'年間勤務計画書 (Ⅰ教科)'!AH27,'年間勤務計画書 (Ⅲ)'!AH27))=0,"○"," ")," ")</f>
        <v xml:space="preserve"> </v>
      </c>
      <c r="AI27" s="161" t="str">
        <f>IF(MONTH(DATE(($C$3+1),AJ$6,$A27))&lt;&gt;AJ$6,"",CHOOSE(WEEKDAY(DATE(($C$3+1),AJ$6,$A27),1),"日","月","火","水","木","金","土")&amp;IF(ISNA(VLOOKUP(DATE(($C$3+1),AJ$6,$A27),祝日一覧!$A$2:$B$74,2,FALSE)),"","（祝）"))</f>
        <v>土</v>
      </c>
      <c r="AJ27" s="100">
        <f>SUM('年間勤務計画書 (Ⅰ一般):年間勤務計画書 (Ⅲ)'!AJ27)</f>
        <v>0</v>
      </c>
      <c r="AK27" s="160" t="str">
        <f>IF(AJ27&gt;0,IF((COUNTA('年間勤務計画書 (Ⅰ一般)'!AJ27,'年間勤務計画書 (Ⅰ教科)'!AJ27,'年間勤務計画書 (Ⅲ)'!AJ27))-(COUNTA('年間勤務計画書 (Ⅰ一般)'!AK27,'年間勤務計画書 (Ⅰ教科)'!AK27,'年間勤務計画書 (Ⅲ)'!AK27))=0,"○"," ")," ")</f>
        <v xml:space="preserve"> </v>
      </c>
      <c r="AL27" s="89">
        <v>20</v>
      </c>
    </row>
    <row r="28" spans="1:38" ht="14.85" customHeight="1">
      <c r="A28" s="88">
        <v>21</v>
      </c>
      <c r="B28" s="58" t="str">
        <f>IF(MONTH(DATE(($C$3),C$6,$A28))&lt;&gt;C$6,"",CHOOSE(WEEKDAY(DATE(($C$3),C$6,$A28),1),"日","月","火","水","木","金","土")&amp;IF(ISNA(VLOOKUP(DATE(($C$3),C$6,$A28),祝日一覧!$A$2:$B$74,2,FALSE)),"","（祝）"))</f>
        <v>火</v>
      </c>
      <c r="C28" s="100">
        <f>SUM('年間勤務計画書 (Ⅰ一般):年間勤務計画書 (Ⅲ)'!C28)</f>
        <v>0</v>
      </c>
      <c r="D28" s="160" t="str">
        <f>IF(C28&gt;0,IF((COUNTA('年間勤務計画書 (Ⅰ一般)'!C28,'年間勤務計画書 (Ⅰ教科)'!C28,'年間勤務計画書 (Ⅲ)'!C28))-(COUNTA('年間勤務計画書 (Ⅰ一般)'!D28,'年間勤務計画書 (Ⅰ教科)'!D28,'年間勤務計画書 (Ⅲ)'!D28))=0,"○"," ")," ")</f>
        <v xml:space="preserve"> </v>
      </c>
      <c r="E28" s="161" t="str">
        <f>IF(MONTH(DATE(($C$3),F$6,$A28))&lt;&gt;F$6,"",CHOOSE(WEEKDAY(DATE(($C$3),F$6,$A28),1),"日","月","火","水","木","金","土")&amp;IF(ISNA(VLOOKUP(DATE(($C$3),F$6,$A28),祝日一覧!$A$2:$B$74,2,FALSE)),"","（祝）"))</f>
        <v>木</v>
      </c>
      <c r="F28" s="100">
        <f>SUM('年間勤務計画書 (Ⅰ一般):年間勤務計画書 (Ⅲ)'!F28)</f>
        <v>0</v>
      </c>
      <c r="G28" s="160" t="str">
        <f>IF(F28&gt;0,IF((COUNTA('年間勤務計画書 (Ⅰ一般)'!F28,'年間勤務計画書 (Ⅰ教科)'!F28,'年間勤務計画書 (Ⅲ)'!F28))-(COUNTA('年間勤務計画書 (Ⅰ一般)'!G28,'年間勤務計画書 (Ⅰ教科)'!G28,'年間勤務計画書 (Ⅲ)'!G28))=0,"○"," ")," ")</f>
        <v xml:space="preserve"> </v>
      </c>
      <c r="H28" s="161" t="str">
        <f>IF(MONTH(DATE(($C$3),I$6,$A28))&lt;&gt;I$6,"",CHOOSE(WEEKDAY(DATE(($C$3),I$6,$A28),1),"日","月","火","水","木","金","土")&amp;IF(ISNA(VLOOKUP(DATE(($C$3),I$6,$A28),祝日一覧!$A$2:$B$74,2,FALSE)),"","（祝）"))</f>
        <v>日</v>
      </c>
      <c r="I28" s="100">
        <f>SUM('年間勤務計画書 (Ⅰ一般):年間勤務計画書 (Ⅲ)'!I28)</f>
        <v>0</v>
      </c>
      <c r="J28" s="160" t="str">
        <f>IF(I28&gt;0,IF((COUNTA('年間勤務計画書 (Ⅰ一般)'!I28,'年間勤務計画書 (Ⅰ教科)'!I28,'年間勤務計画書 (Ⅲ)'!I28))-(COUNTA('年間勤務計画書 (Ⅰ一般)'!J28,'年間勤務計画書 (Ⅰ教科)'!J28,'年間勤務計画書 (Ⅲ)'!J28))=0,"○"," ")," ")</f>
        <v xml:space="preserve"> </v>
      </c>
      <c r="K28" s="161" t="str">
        <f>IF(MONTH(DATE(($C$3),L$6,$A28))&lt;&gt;L$6,"",CHOOSE(WEEKDAY(DATE(($C$3),L$6,$A28),1),"日","月","火","水","木","金","土")&amp;IF(ISNA(VLOOKUP(DATE(($C$3),L$6,$A28),祝日一覧!$A$2:$B$74,2,FALSE)),"","（祝）"))</f>
        <v>火</v>
      </c>
      <c r="L28" s="100">
        <f>SUM('年間勤務計画書 (Ⅰ一般):年間勤務計画書 (Ⅲ)'!L28)</f>
        <v>0</v>
      </c>
      <c r="M28" s="160" t="str">
        <f>IF(L28&gt;0,IF((COUNTA('年間勤務計画書 (Ⅰ一般)'!L28,'年間勤務計画書 (Ⅰ教科)'!L28,'年間勤務計画書 (Ⅲ)'!L28))-(COUNTA('年間勤務計画書 (Ⅰ一般)'!M28,'年間勤務計画書 (Ⅰ教科)'!M28,'年間勤務計画書 (Ⅲ)'!M28))=0,"○"," ")," ")</f>
        <v xml:space="preserve"> </v>
      </c>
      <c r="N28" s="161" t="str">
        <f>IF(MONTH(DATE(($C$3),O$6,$A28))&lt;&gt;O$6,"",CHOOSE(WEEKDAY(DATE(($C$3),O$6,$A28),1),"日","月","火","水","木","金","土")&amp;IF(ISNA(VLOOKUP(DATE(($C$3),O$6,$A28),祝日一覧!$A$2:$B$74,2,FALSE)),"","（祝）"))</f>
        <v>金</v>
      </c>
      <c r="O28" s="100">
        <f>SUM('年間勤務計画書 (Ⅰ一般):年間勤務計画書 (Ⅲ)'!O28)</f>
        <v>0</v>
      </c>
      <c r="P28" s="160" t="str">
        <f>IF(O28&gt;0,IF((COUNTA('年間勤務計画書 (Ⅰ一般)'!O28,'年間勤務計画書 (Ⅰ教科)'!O28,'年間勤務計画書 (Ⅲ)'!O28))-(COUNTA('年間勤務計画書 (Ⅰ一般)'!P28,'年間勤務計画書 (Ⅰ教科)'!P28,'年間勤務計画書 (Ⅲ)'!P28))=0,"○"," ")," ")</f>
        <v xml:space="preserve"> </v>
      </c>
      <c r="Q28" s="161" t="str">
        <f>IF(MONTH(DATE(($C$3),R$6,$A28))&lt;&gt;R$6,"",CHOOSE(WEEKDAY(DATE(($C$3),R$6,$A28),1),"日","月","火","水","木","金","土")&amp;IF(ISNA(VLOOKUP(DATE(($C$3),R$6,$A28),祝日一覧!$A$2:$B$74,2,FALSE)),"","（祝）"))</f>
        <v>月（祝）</v>
      </c>
      <c r="R28" s="100">
        <f>SUM('年間勤務計画書 (Ⅰ一般):年間勤務計画書 (Ⅲ)'!R28)</f>
        <v>0</v>
      </c>
      <c r="S28" s="160" t="str">
        <f>IF(R28&gt;0,IF((COUNTA('年間勤務計画書 (Ⅰ一般)'!R28,'年間勤務計画書 (Ⅰ教科)'!R28,'年間勤務計画書 (Ⅲ)'!R28))-(COUNTA('年間勤務計画書 (Ⅰ一般)'!S28,'年間勤務計画書 (Ⅰ教科)'!S28,'年間勤務計画書 (Ⅲ)'!S28))=0,"○"," ")," ")</f>
        <v xml:space="preserve"> </v>
      </c>
      <c r="T28" s="161" t="str">
        <f>IF(MONTH(DATE(($C$3),U$6,$A28))&lt;&gt;U$6,"",CHOOSE(WEEKDAY(DATE(($C$3),U$6,$A28),1),"日","月","火","水","木","金","土")&amp;IF(ISNA(VLOOKUP(DATE(($C$3),U$6,$A28),祝日一覧!$A$2:$B$74,2,FALSE)),"","（祝）"))</f>
        <v>水</v>
      </c>
      <c r="U28" s="100">
        <f>SUM('年間勤務計画書 (Ⅰ一般):年間勤務計画書 (Ⅲ)'!U28)</f>
        <v>0</v>
      </c>
      <c r="V28" s="160" t="str">
        <f>IF(U28&gt;0,IF((COUNTA('年間勤務計画書 (Ⅰ一般)'!U28,'年間勤務計画書 (Ⅰ教科)'!U28,'年間勤務計画書 (Ⅲ)'!U28))-(COUNTA('年間勤務計画書 (Ⅰ一般)'!V28,'年間勤務計画書 (Ⅰ教科)'!V28,'年間勤務計画書 (Ⅲ)'!V28))=0,"○"," ")," ")</f>
        <v xml:space="preserve"> </v>
      </c>
      <c r="W28" s="161" t="str">
        <f>IF(MONTH(DATE(($C$3),X$6,$A28))&lt;&gt;X$6,"",CHOOSE(WEEKDAY(DATE(($C$3),X$6,$A28),1),"日","月","火","水","木","金","土")&amp;IF(ISNA(VLOOKUP(DATE(($C$3),X$6,$A28),祝日一覧!$A$2:$B$74,2,FALSE)),"","（祝）"))</f>
        <v>土</v>
      </c>
      <c r="X28" s="100">
        <f>SUM('年間勤務計画書 (Ⅰ一般):年間勤務計画書 (Ⅲ)'!X28)</f>
        <v>0</v>
      </c>
      <c r="Y28" s="160" t="str">
        <f>IF(X28&gt;0,IF((COUNTA('年間勤務計画書 (Ⅰ一般)'!X28,'年間勤務計画書 (Ⅰ教科)'!X28,'年間勤務計画書 (Ⅲ)'!X28))-(COUNTA('年間勤務計画書 (Ⅰ一般)'!Y28,'年間勤務計画書 (Ⅰ教科)'!Y28,'年間勤務計画書 (Ⅲ)'!Y28))=0,"○"," ")," ")</f>
        <v xml:space="preserve"> </v>
      </c>
      <c r="Z28" s="161" t="str">
        <f>IF(MONTH(DATE(($C$3),AA$6,$A28))&lt;&gt;AA$6,"",CHOOSE(WEEKDAY(DATE(($C$3),AA$6,$A28),1),"日","月","火","水","木","金","土")&amp;IF(ISNA(VLOOKUP(DATE(($C$3),AA$6,$A28),祝日一覧!$A$2:$B$74,2,FALSE)),"","（祝）"))</f>
        <v>月</v>
      </c>
      <c r="AA28" s="100">
        <f>SUM('年間勤務計画書 (Ⅰ一般):年間勤務計画書 (Ⅲ)'!AA28)</f>
        <v>0</v>
      </c>
      <c r="AB28" s="160" t="str">
        <f>IF(AA28&gt;0,IF((COUNTA('年間勤務計画書 (Ⅰ一般)'!AA28,'年間勤務計画書 (Ⅰ教科)'!AA28,'年間勤務計画書 (Ⅲ)'!AA28))-(COUNTA('年間勤務計画書 (Ⅰ一般)'!AB28,'年間勤務計画書 (Ⅰ教科)'!AB28,'年間勤務計画書 (Ⅲ)'!AB28))=0,"○"," ")," ")</f>
        <v xml:space="preserve"> </v>
      </c>
      <c r="AC28" s="161" t="str">
        <f>IF(MONTH(DATE(($C$3+1),AD$6,$A28))&lt;&gt;AD$6,"",CHOOSE(WEEKDAY(DATE(($C$3+1),AD$6,$A28),1),"日","月","火","水","木","金","土")&amp;IF(ISNA(VLOOKUP(DATE(($C$3+1),AD$6,$A28),祝日一覧!$A$2:$B$74,2,FALSE)),"","（祝）"))</f>
        <v>木</v>
      </c>
      <c r="AD28" s="100">
        <f>SUM('年間勤務計画書 (Ⅰ一般):年間勤務計画書 (Ⅲ)'!AD28)</f>
        <v>0</v>
      </c>
      <c r="AE28" s="160" t="str">
        <f>IF(AD28&gt;0,IF((COUNTA('年間勤務計画書 (Ⅰ一般)'!AD28,'年間勤務計画書 (Ⅰ教科)'!AD28,'年間勤務計画書 (Ⅲ)'!AD28))-(COUNTA('年間勤務計画書 (Ⅰ一般)'!AE28,'年間勤務計画書 (Ⅰ教科)'!AE28,'年間勤務計画書 (Ⅲ)'!AE28))=0,"○"," ")," ")</f>
        <v xml:space="preserve"> </v>
      </c>
      <c r="AF28" s="161" t="str">
        <f>IF(MONTH(DATE(($C$3+1),AG$6,$A28))&lt;&gt;AG$6,"",CHOOSE(WEEKDAY(DATE(($C$3+1),AG$6,$A28),1),"日","月","火","水","木","金","土")&amp;IF(ISNA(VLOOKUP(DATE(($C$3+1),AG$6,$A28),祝日一覧!$A$2:$B$74,2,FALSE)),"","（祝）"))</f>
        <v>日</v>
      </c>
      <c r="AG28" s="100">
        <f>SUM('年間勤務計画書 (Ⅰ一般):年間勤務計画書 (Ⅲ)'!AG28)</f>
        <v>0</v>
      </c>
      <c r="AH28" s="160" t="str">
        <f>IF(AG28&gt;0,IF((COUNTA('年間勤務計画書 (Ⅰ一般)'!AG28,'年間勤務計画書 (Ⅰ教科)'!AG28,'年間勤務計画書 (Ⅲ)'!AG28))-(COUNTA('年間勤務計画書 (Ⅰ一般)'!AH28,'年間勤務計画書 (Ⅰ教科)'!AH28,'年間勤務計画書 (Ⅲ)'!AH28))=0,"○"," ")," ")</f>
        <v xml:space="preserve"> </v>
      </c>
      <c r="AI28" s="161" t="str">
        <f>IF(MONTH(DATE(($C$3+1),AJ$6,$A28))&lt;&gt;AJ$6,"",CHOOSE(WEEKDAY(DATE(($C$3+1),AJ$6,$A28),1),"日","月","火","水","木","金","土")&amp;IF(ISNA(VLOOKUP(DATE(($C$3+1),AJ$6,$A28),祝日一覧!$A$2:$B$74,2,FALSE)),"","（祝）"))</f>
        <v>日（祝）</v>
      </c>
      <c r="AJ28" s="100">
        <f>SUM('年間勤務計画書 (Ⅰ一般):年間勤務計画書 (Ⅲ)'!AJ28)</f>
        <v>0</v>
      </c>
      <c r="AK28" s="160" t="str">
        <f>IF(AJ28&gt;0,IF((COUNTA('年間勤務計画書 (Ⅰ一般)'!AJ28,'年間勤務計画書 (Ⅰ教科)'!AJ28,'年間勤務計画書 (Ⅲ)'!AJ28))-(COUNTA('年間勤務計画書 (Ⅰ一般)'!AK28,'年間勤務計画書 (Ⅰ教科)'!AK28,'年間勤務計画書 (Ⅲ)'!AK28))=0,"○"," ")," ")</f>
        <v xml:space="preserve"> </v>
      </c>
      <c r="AL28" s="89">
        <v>21</v>
      </c>
    </row>
    <row r="29" spans="1:38" ht="14.85" customHeight="1">
      <c r="A29" s="88">
        <v>22</v>
      </c>
      <c r="B29" s="58" t="str">
        <f>IF(MONTH(DATE(($C$3),C$6,$A29))&lt;&gt;C$6,"",CHOOSE(WEEKDAY(DATE(($C$3),C$6,$A29),1),"日","月","火","水","木","金","土")&amp;IF(ISNA(VLOOKUP(DATE(($C$3),C$6,$A29),祝日一覧!$A$2:$B$74,2,FALSE)),"","（祝）"))</f>
        <v>水</v>
      </c>
      <c r="C29" s="100">
        <f>SUM('年間勤務計画書 (Ⅰ一般):年間勤務計画書 (Ⅲ)'!C29)</f>
        <v>0</v>
      </c>
      <c r="D29" s="160" t="str">
        <f>IF(C29&gt;0,IF((COUNTA('年間勤務計画書 (Ⅰ一般)'!C29,'年間勤務計画書 (Ⅰ教科)'!C29,'年間勤務計画書 (Ⅲ)'!C29))-(COUNTA('年間勤務計画書 (Ⅰ一般)'!D29,'年間勤務計画書 (Ⅰ教科)'!D29,'年間勤務計画書 (Ⅲ)'!D29))=0,"○"," ")," ")</f>
        <v xml:space="preserve"> </v>
      </c>
      <c r="E29" s="161" t="str">
        <f>IF(MONTH(DATE(($C$3),F$6,$A29))&lt;&gt;F$6,"",CHOOSE(WEEKDAY(DATE(($C$3),F$6,$A29),1),"日","月","火","水","木","金","土")&amp;IF(ISNA(VLOOKUP(DATE(($C$3),F$6,$A29),祝日一覧!$A$2:$B$74,2,FALSE)),"","（祝）"))</f>
        <v>金</v>
      </c>
      <c r="F29" s="100">
        <f>SUM('年間勤務計画書 (Ⅰ一般):年間勤務計画書 (Ⅲ)'!F29)</f>
        <v>0</v>
      </c>
      <c r="G29" s="160" t="str">
        <f>IF(F29&gt;0,IF((COUNTA('年間勤務計画書 (Ⅰ一般)'!F29,'年間勤務計画書 (Ⅰ教科)'!F29,'年間勤務計画書 (Ⅲ)'!F29))-(COUNTA('年間勤務計画書 (Ⅰ一般)'!G29,'年間勤務計画書 (Ⅰ教科)'!G29,'年間勤務計画書 (Ⅲ)'!G29))=0,"○"," ")," ")</f>
        <v xml:space="preserve"> </v>
      </c>
      <c r="H29" s="161" t="str">
        <f>IF(MONTH(DATE(($C$3),I$6,$A29))&lt;&gt;I$6,"",CHOOSE(WEEKDAY(DATE(($C$3),I$6,$A29),1),"日","月","火","水","木","金","土")&amp;IF(ISNA(VLOOKUP(DATE(($C$3),I$6,$A29),祝日一覧!$A$2:$B$74,2,FALSE)),"","（祝）"))</f>
        <v>月</v>
      </c>
      <c r="I29" s="100">
        <f>SUM('年間勤務計画書 (Ⅰ一般):年間勤務計画書 (Ⅲ)'!I29)</f>
        <v>0</v>
      </c>
      <c r="J29" s="160" t="str">
        <f>IF(I29&gt;0,IF((COUNTA('年間勤務計画書 (Ⅰ一般)'!I29,'年間勤務計画書 (Ⅰ教科)'!I29,'年間勤務計画書 (Ⅲ)'!I29))-(COUNTA('年間勤務計画書 (Ⅰ一般)'!J29,'年間勤務計画書 (Ⅰ教科)'!J29,'年間勤務計画書 (Ⅲ)'!J29))=0,"○"," ")," ")</f>
        <v xml:space="preserve"> </v>
      </c>
      <c r="K29" s="161" t="str">
        <f>IF(MONTH(DATE(($C$3),L$6,$A29))&lt;&gt;L$6,"",CHOOSE(WEEKDAY(DATE(($C$3),L$6,$A29),1),"日","月","火","水","木","金","土")&amp;IF(ISNA(VLOOKUP(DATE(($C$3),L$6,$A29),祝日一覧!$A$2:$B$74,2,FALSE)),"","（祝）"))</f>
        <v>水</v>
      </c>
      <c r="L29" s="100">
        <f>SUM('年間勤務計画書 (Ⅰ一般):年間勤務計画書 (Ⅲ)'!L29)</f>
        <v>0</v>
      </c>
      <c r="M29" s="160" t="str">
        <f>IF(L29&gt;0,IF((COUNTA('年間勤務計画書 (Ⅰ一般)'!L29,'年間勤務計画書 (Ⅰ教科)'!L29,'年間勤務計画書 (Ⅲ)'!L29))-(COUNTA('年間勤務計画書 (Ⅰ一般)'!M29,'年間勤務計画書 (Ⅰ教科)'!M29,'年間勤務計画書 (Ⅲ)'!M29))=0,"○"," ")," ")</f>
        <v xml:space="preserve"> </v>
      </c>
      <c r="N29" s="161" t="str">
        <f>IF(MONTH(DATE(($C$3),O$6,$A29))&lt;&gt;O$6,"",CHOOSE(WEEKDAY(DATE(($C$3),O$6,$A29),1),"日","月","火","水","木","金","土")&amp;IF(ISNA(VLOOKUP(DATE(($C$3),O$6,$A29),祝日一覧!$A$2:$B$74,2,FALSE)),"","（祝）"))</f>
        <v>土</v>
      </c>
      <c r="O29" s="100">
        <f>SUM('年間勤務計画書 (Ⅰ一般):年間勤務計画書 (Ⅲ)'!O29)</f>
        <v>0</v>
      </c>
      <c r="P29" s="160" t="str">
        <f>IF(O29&gt;0,IF((COUNTA('年間勤務計画書 (Ⅰ一般)'!O29,'年間勤務計画書 (Ⅰ教科)'!O29,'年間勤務計画書 (Ⅲ)'!O29))-(COUNTA('年間勤務計画書 (Ⅰ一般)'!P29,'年間勤務計画書 (Ⅰ教科)'!P29,'年間勤務計画書 (Ⅲ)'!P29))=0,"○"," ")," ")</f>
        <v xml:space="preserve"> </v>
      </c>
      <c r="Q29" s="161" t="str">
        <f>IF(MONTH(DATE(($C$3),R$6,$A29))&lt;&gt;R$6,"",CHOOSE(WEEKDAY(DATE(($C$3),R$6,$A29),1),"日","月","火","水","木","金","土")&amp;IF(ISNA(VLOOKUP(DATE(($C$3),R$6,$A29),祝日一覧!$A$2:$B$74,2,FALSE)),"","（祝）"))</f>
        <v>火（祝）</v>
      </c>
      <c r="R29" s="100">
        <f>SUM('年間勤務計画書 (Ⅰ一般):年間勤務計画書 (Ⅲ)'!R29)</f>
        <v>0</v>
      </c>
      <c r="S29" s="160" t="str">
        <f>IF(R29&gt;0,IF((COUNTA('年間勤務計画書 (Ⅰ一般)'!R29,'年間勤務計画書 (Ⅰ教科)'!R29,'年間勤務計画書 (Ⅲ)'!R29))-(COUNTA('年間勤務計画書 (Ⅰ一般)'!S29,'年間勤務計画書 (Ⅰ教科)'!S29,'年間勤務計画書 (Ⅲ)'!S29))=0,"○"," ")," ")</f>
        <v xml:space="preserve"> </v>
      </c>
      <c r="T29" s="161" t="str">
        <f>IF(MONTH(DATE(($C$3),U$6,$A29))&lt;&gt;U$6,"",CHOOSE(WEEKDAY(DATE(($C$3),U$6,$A29),1),"日","月","火","水","木","金","土")&amp;IF(ISNA(VLOOKUP(DATE(($C$3),U$6,$A29),祝日一覧!$A$2:$B$74,2,FALSE)),"","（祝）"))</f>
        <v>木</v>
      </c>
      <c r="U29" s="100">
        <f>SUM('年間勤務計画書 (Ⅰ一般):年間勤務計画書 (Ⅲ)'!U29)</f>
        <v>0</v>
      </c>
      <c r="V29" s="160" t="str">
        <f>IF(U29&gt;0,IF((COUNTA('年間勤務計画書 (Ⅰ一般)'!U29,'年間勤務計画書 (Ⅰ教科)'!U29,'年間勤務計画書 (Ⅲ)'!U29))-(COUNTA('年間勤務計画書 (Ⅰ一般)'!V29,'年間勤務計画書 (Ⅰ教科)'!V29,'年間勤務計画書 (Ⅲ)'!V29))=0,"○"," ")," ")</f>
        <v xml:space="preserve"> </v>
      </c>
      <c r="W29" s="161" t="str">
        <f>IF(MONTH(DATE(($C$3),X$6,$A29))&lt;&gt;X$6,"",CHOOSE(WEEKDAY(DATE(($C$3),X$6,$A29),1),"日","月","火","水","木","金","土")&amp;IF(ISNA(VLOOKUP(DATE(($C$3),X$6,$A29),祝日一覧!$A$2:$B$74,2,FALSE)),"","（祝）"))</f>
        <v>日</v>
      </c>
      <c r="X29" s="100">
        <f>SUM('年間勤務計画書 (Ⅰ一般):年間勤務計画書 (Ⅲ)'!X29)</f>
        <v>0</v>
      </c>
      <c r="Y29" s="160" t="str">
        <f>IF(X29&gt;0,IF((COUNTA('年間勤務計画書 (Ⅰ一般)'!X29,'年間勤務計画書 (Ⅰ教科)'!X29,'年間勤務計画書 (Ⅲ)'!X29))-(COUNTA('年間勤務計画書 (Ⅰ一般)'!Y29,'年間勤務計画書 (Ⅰ教科)'!Y29,'年間勤務計画書 (Ⅲ)'!Y29))=0,"○"," ")," ")</f>
        <v xml:space="preserve"> </v>
      </c>
      <c r="Z29" s="161" t="str">
        <f>IF(MONTH(DATE(($C$3),AA$6,$A29))&lt;&gt;AA$6,"",CHOOSE(WEEKDAY(DATE(($C$3),AA$6,$A29),1),"日","月","火","水","木","金","土")&amp;IF(ISNA(VLOOKUP(DATE(($C$3),AA$6,$A29),祝日一覧!$A$2:$B$74,2,FALSE)),"","（祝）"))</f>
        <v>火</v>
      </c>
      <c r="AA29" s="100">
        <f>SUM('年間勤務計画書 (Ⅰ一般):年間勤務計画書 (Ⅲ)'!AA29)</f>
        <v>0</v>
      </c>
      <c r="AB29" s="160" t="str">
        <f>IF(AA29&gt;0,IF((COUNTA('年間勤務計画書 (Ⅰ一般)'!AA29,'年間勤務計画書 (Ⅰ教科)'!AA29,'年間勤務計画書 (Ⅲ)'!AA29))-(COUNTA('年間勤務計画書 (Ⅰ一般)'!AB29,'年間勤務計画書 (Ⅰ教科)'!AB29,'年間勤務計画書 (Ⅲ)'!AB29))=0,"○"," ")," ")</f>
        <v xml:space="preserve"> </v>
      </c>
      <c r="AC29" s="161" t="str">
        <f>IF(MONTH(DATE(($C$3+1),AD$6,$A29))&lt;&gt;AD$6,"",CHOOSE(WEEKDAY(DATE(($C$3+1),AD$6,$A29),1),"日","月","火","水","木","金","土")&amp;IF(ISNA(VLOOKUP(DATE(($C$3+1),AD$6,$A29),祝日一覧!$A$2:$B$74,2,FALSE)),"","（祝）"))</f>
        <v>金</v>
      </c>
      <c r="AD29" s="100">
        <f>SUM('年間勤務計画書 (Ⅰ一般):年間勤務計画書 (Ⅲ)'!AD29)</f>
        <v>0</v>
      </c>
      <c r="AE29" s="160" t="str">
        <f>IF(AD29&gt;0,IF((COUNTA('年間勤務計画書 (Ⅰ一般)'!AD29,'年間勤務計画書 (Ⅰ教科)'!AD29,'年間勤務計画書 (Ⅲ)'!AD29))-(COUNTA('年間勤務計画書 (Ⅰ一般)'!AE29,'年間勤務計画書 (Ⅰ教科)'!AE29,'年間勤務計画書 (Ⅲ)'!AE29))=0,"○"," ")," ")</f>
        <v xml:space="preserve"> </v>
      </c>
      <c r="AF29" s="161" t="str">
        <f>IF(MONTH(DATE(($C$3+1),AG$6,$A29))&lt;&gt;AG$6,"",CHOOSE(WEEKDAY(DATE(($C$3+1),AG$6,$A29),1),"日","月","火","水","木","金","土")&amp;IF(ISNA(VLOOKUP(DATE(($C$3+1),AG$6,$A29),祝日一覧!$A$2:$B$74,2,FALSE)),"","（祝）"))</f>
        <v>月</v>
      </c>
      <c r="AG29" s="100">
        <f>SUM('年間勤務計画書 (Ⅰ一般):年間勤務計画書 (Ⅲ)'!AG29)</f>
        <v>0</v>
      </c>
      <c r="AH29" s="160" t="str">
        <f>IF(AG29&gt;0,IF((COUNTA('年間勤務計画書 (Ⅰ一般)'!AG29,'年間勤務計画書 (Ⅰ教科)'!AG29,'年間勤務計画書 (Ⅲ)'!AG29))-(COUNTA('年間勤務計画書 (Ⅰ一般)'!AH29,'年間勤務計画書 (Ⅰ教科)'!AH29,'年間勤務計画書 (Ⅲ)'!AH29))=0,"○"," ")," ")</f>
        <v xml:space="preserve"> </v>
      </c>
      <c r="AI29" s="161" t="str">
        <f>IF(MONTH(DATE(($C$3+1),AJ$6,$A29))&lt;&gt;AJ$6,"",CHOOSE(WEEKDAY(DATE(($C$3+1),AJ$6,$A29),1),"日","月","火","水","木","金","土")&amp;IF(ISNA(VLOOKUP(DATE(($C$3+1),AJ$6,$A29),祝日一覧!$A$2:$B$74,2,FALSE)),"","（祝）"))</f>
        <v>月（祝）</v>
      </c>
      <c r="AJ29" s="100">
        <f>SUM('年間勤務計画書 (Ⅰ一般):年間勤務計画書 (Ⅲ)'!AJ29)</f>
        <v>0</v>
      </c>
      <c r="AK29" s="160" t="str">
        <f>IF(AJ29&gt;0,IF((COUNTA('年間勤務計画書 (Ⅰ一般)'!AJ29,'年間勤務計画書 (Ⅰ教科)'!AJ29,'年間勤務計画書 (Ⅲ)'!AJ29))-(COUNTA('年間勤務計画書 (Ⅰ一般)'!AK29,'年間勤務計画書 (Ⅰ教科)'!AK29,'年間勤務計画書 (Ⅲ)'!AK29))=0,"○"," ")," ")</f>
        <v xml:space="preserve"> </v>
      </c>
      <c r="AL29" s="89">
        <v>22</v>
      </c>
    </row>
    <row r="30" spans="1:38" ht="14.85" customHeight="1">
      <c r="A30" s="88">
        <v>23</v>
      </c>
      <c r="B30" s="58" t="str">
        <f>IF(MONTH(DATE(($C$3),C$6,$A30))&lt;&gt;C$6,"",CHOOSE(WEEKDAY(DATE(($C$3),C$6,$A30),1),"日","月","火","水","木","金","土")&amp;IF(ISNA(VLOOKUP(DATE(($C$3),C$6,$A30),祝日一覧!$A$2:$B$74,2,FALSE)),"","（祝）"))</f>
        <v>木</v>
      </c>
      <c r="C30" s="100">
        <f>SUM('年間勤務計画書 (Ⅰ一般):年間勤務計画書 (Ⅲ)'!C30)</f>
        <v>0</v>
      </c>
      <c r="D30" s="160" t="str">
        <f>IF(C30&gt;0,IF((COUNTA('年間勤務計画書 (Ⅰ一般)'!C30,'年間勤務計画書 (Ⅰ教科)'!C30,'年間勤務計画書 (Ⅲ)'!C30))-(COUNTA('年間勤務計画書 (Ⅰ一般)'!D30,'年間勤務計画書 (Ⅰ教科)'!D30,'年間勤務計画書 (Ⅲ)'!D30))=0,"○"," ")," ")</f>
        <v xml:space="preserve"> </v>
      </c>
      <c r="E30" s="161" t="str">
        <f>IF(MONTH(DATE(($C$3),F$6,$A30))&lt;&gt;F$6,"",CHOOSE(WEEKDAY(DATE(($C$3),F$6,$A30),1),"日","月","火","水","木","金","土")&amp;IF(ISNA(VLOOKUP(DATE(($C$3),F$6,$A30),祝日一覧!$A$2:$B$74,2,FALSE)),"","（祝）"))</f>
        <v>土</v>
      </c>
      <c r="F30" s="100">
        <f>SUM('年間勤務計画書 (Ⅰ一般):年間勤務計画書 (Ⅲ)'!F30)</f>
        <v>0</v>
      </c>
      <c r="G30" s="160" t="str">
        <f>IF(F30&gt;0,IF((COUNTA('年間勤務計画書 (Ⅰ一般)'!F30,'年間勤務計画書 (Ⅰ教科)'!F30,'年間勤務計画書 (Ⅲ)'!F30))-(COUNTA('年間勤務計画書 (Ⅰ一般)'!G30,'年間勤務計画書 (Ⅰ教科)'!G30,'年間勤務計画書 (Ⅲ)'!G30))=0,"○"," ")," ")</f>
        <v xml:space="preserve"> </v>
      </c>
      <c r="H30" s="161" t="str">
        <f>IF(MONTH(DATE(($C$3),I$6,$A30))&lt;&gt;I$6,"",CHOOSE(WEEKDAY(DATE(($C$3),I$6,$A30),1),"日","月","火","水","木","金","土")&amp;IF(ISNA(VLOOKUP(DATE(($C$3),I$6,$A30),祝日一覧!$A$2:$B$74,2,FALSE)),"","（祝）"))</f>
        <v>火</v>
      </c>
      <c r="I30" s="100">
        <f>SUM('年間勤務計画書 (Ⅰ一般):年間勤務計画書 (Ⅲ)'!I30)</f>
        <v>0</v>
      </c>
      <c r="J30" s="160" t="str">
        <f>IF(I30&gt;0,IF((COUNTA('年間勤務計画書 (Ⅰ一般)'!I30,'年間勤務計画書 (Ⅰ教科)'!I30,'年間勤務計画書 (Ⅲ)'!I30))-(COUNTA('年間勤務計画書 (Ⅰ一般)'!J30,'年間勤務計画書 (Ⅰ教科)'!J30,'年間勤務計画書 (Ⅲ)'!J30))=0,"○"," ")," ")</f>
        <v xml:space="preserve"> </v>
      </c>
      <c r="K30" s="161" t="str">
        <f>IF(MONTH(DATE(($C$3),L$6,$A30))&lt;&gt;L$6,"",CHOOSE(WEEKDAY(DATE(($C$3),L$6,$A30),1),"日","月","火","水","木","金","土")&amp;IF(ISNA(VLOOKUP(DATE(($C$3),L$6,$A30),祝日一覧!$A$2:$B$74,2,FALSE)),"","（祝）"))</f>
        <v>木</v>
      </c>
      <c r="L30" s="100">
        <f>SUM('年間勤務計画書 (Ⅰ一般):年間勤務計画書 (Ⅲ)'!L30)</f>
        <v>0</v>
      </c>
      <c r="M30" s="160" t="str">
        <f>IF(L30&gt;0,IF((COUNTA('年間勤務計画書 (Ⅰ一般)'!L30,'年間勤務計画書 (Ⅰ教科)'!L30,'年間勤務計画書 (Ⅲ)'!L30))-(COUNTA('年間勤務計画書 (Ⅰ一般)'!M30,'年間勤務計画書 (Ⅰ教科)'!M30,'年間勤務計画書 (Ⅲ)'!M30))=0,"○"," ")," ")</f>
        <v xml:space="preserve"> </v>
      </c>
      <c r="N30" s="161" t="str">
        <f>IF(MONTH(DATE(($C$3),O$6,$A30))&lt;&gt;O$6,"",CHOOSE(WEEKDAY(DATE(($C$3),O$6,$A30),1),"日","月","火","水","木","金","土")&amp;IF(ISNA(VLOOKUP(DATE(($C$3),O$6,$A30),祝日一覧!$A$2:$B$74,2,FALSE)),"","（祝）"))</f>
        <v>日</v>
      </c>
      <c r="O30" s="100">
        <f>SUM('年間勤務計画書 (Ⅰ一般):年間勤務計画書 (Ⅲ)'!O30)</f>
        <v>0</v>
      </c>
      <c r="P30" s="160" t="str">
        <f>IF(O30&gt;0,IF((COUNTA('年間勤務計画書 (Ⅰ一般)'!O30,'年間勤務計画書 (Ⅰ教科)'!O30,'年間勤務計画書 (Ⅲ)'!O30))-(COUNTA('年間勤務計画書 (Ⅰ一般)'!P30,'年間勤務計画書 (Ⅰ教科)'!P30,'年間勤務計画書 (Ⅲ)'!P30))=0,"○"," ")," ")</f>
        <v xml:space="preserve"> </v>
      </c>
      <c r="Q30" s="161" t="str">
        <f>IF(MONTH(DATE(($C$3),R$6,$A30))&lt;&gt;R$6,"",CHOOSE(WEEKDAY(DATE(($C$3),R$6,$A30),1),"日","月","火","水","木","金","土")&amp;IF(ISNA(VLOOKUP(DATE(($C$3),R$6,$A30),祝日一覧!$A$2:$B$74,2,FALSE)),"","（祝）"))</f>
        <v>水（祝）</v>
      </c>
      <c r="R30" s="100">
        <f>SUM('年間勤務計画書 (Ⅰ一般):年間勤務計画書 (Ⅲ)'!R30)</f>
        <v>0</v>
      </c>
      <c r="S30" s="160" t="str">
        <f>IF(R30&gt;0,IF((COUNTA('年間勤務計画書 (Ⅰ一般)'!R30,'年間勤務計画書 (Ⅰ教科)'!R30,'年間勤務計画書 (Ⅲ)'!R30))-(COUNTA('年間勤務計画書 (Ⅰ一般)'!S30,'年間勤務計画書 (Ⅰ教科)'!S30,'年間勤務計画書 (Ⅲ)'!S30))=0,"○"," ")," ")</f>
        <v xml:space="preserve"> </v>
      </c>
      <c r="T30" s="161" t="str">
        <f>IF(MONTH(DATE(($C$3),U$6,$A30))&lt;&gt;U$6,"",CHOOSE(WEEKDAY(DATE(($C$3),U$6,$A30),1),"日","月","火","水","木","金","土")&amp;IF(ISNA(VLOOKUP(DATE(($C$3),U$6,$A30),祝日一覧!$A$2:$B$74,2,FALSE)),"","（祝）"))</f>
        <v>金</v>
      </c>
      <c r="U30" s="100">
        <f>SUM('年間勤務計画書 (Ⅰ一般):年間勤務計画書 (Ⅲ)'!U30)</f>
        <v>0</v>
      </c>
      <c r="V30" s="160" t="str">
        <f>IF(U30&gt;0,IF((COUNTA('年間勤務計画書 (Ⅰ一般)'!U30,'年間勤務計画書 (Ⅰ教科)'!U30,'年間勤務計画書 (Ⅲ)'!U30))-(COUNTA('年間勤務計画書 (Ⅰ一般)'!V30,'年間勤務計画書 (Ⅰ教科)'!V30,'年間勤務計画書 (Ⅲ)'!V30))=0,"○"," ")," ")</f>
        <v xml:space="preserve"> </v>
      </c>
      <c r="W30" s="161" t="str">
        <f>IF(MONTH(DATE(($C$3),X$6,$A30))&lt;&gt;X$6,"",CHOOSE(WEEKDAY(DATE(($C$3),X$6,$A30),1),"日","月","火","水","木","金","土")&amp;IF(ISNA(VLOOKUP(DATE(($C$3),X$6,$A30),祝日一覧!$A$2:$B$74,2,FALSE)),"","（祝）"))</f>
        <v>月（祝）</v>
      </c>
      <c r="X30" s="100">
        <f>SUM('年間勤務計画書 (Ⅰ一般):年間勤務計画書 (Ⅲ)'!X30)</f>
        <v>0</v>
      </c>
      <c r="Y30" s="160" t="str">
        <f>IF(X30&gt;0,IF((COUNTA('年間勤務計画書 (Ⅰ一般)'!X30,'年間勤務計画書 (Ⅰ教科)'!X30,'年間勤務計画書 (Ⅲ)'!X30))-(COUNTA('年間勤務計画書 (Ⅰ一般)'!Y30,'年間勤務計画書 (Ⅰ教科)'!Y30,'年間勤務計画書 (Ⅲ)'!Y30))=0,"○"," ")," ")</f>
        <v xml:space="preserve"> </v>
      </c>
      <c r="Z30" s="161" t="str">
        <f>IF(MONTH(DATE(($C$3),AA$6,$A30))&lt;&gt;AA$6,"",CHOOSE(WEEKDAY(DATE(($C$3),AA$6,$A30),1),"日","月","火","水","木","金","土")&amp;IF(ISNA(VLOOKUP(DATE(($C$3),AA$6,$A30),祝日一覧!$A$2:$B$74,2,FALSE)),"","（祝）"))</f>
        <v>水</v>
      </c>
      <c r="AA30" s="100">
        <f>SUM('年間勤務計画書 (Ⅰ一般):年間勤務計画書 (Ⅲ)'!AA30)</f>
        <v>0</v>
      </c>
      <c r="AB30" s="160" t="str">
        <f>IF(AA30&gt;0,IF((COUNTA('年間勤務計画書 (Ⅰ一般)'!AA30,'年間勤務計画書 (Ⅰ教科)'!AA30,'年間勤務計画書 (Ⅲ)'!AA30))-(COUNTA('年間勤務計画書 (Ⅰ一般)'!AB30,'年間勤務計画書 (Ⅰ教科)'!AB30,'年間勤務計画書 (Ⅲ)'!AB30))=0,"○"," ")," ")</f>
        <v xml:space="preserve"> </v>
      </c>
      <c r="AC30" s="161" t="str">
        <f>IF(MONTH(DATE(($C$3+1),AD$6,$A30))&lt;&gt;AD$6,"",CHOOSE(WEEKDAY(DATE(($C$3+1),AD$6,$A30),1),"日","月","火","水","木","金","土")&amp;IF(ISNA(VLOOKUP(DATE(($C$3+1),AD$6,$A30),祝日一覧!$A$2:$B$74,2,FALSE)),"","（祝）"))</f>
        <v>土</v>
      </c>
      <c r="AD30" s="100">
        <f>SUM('年間勤務計画書 (Ⅰ一般):年間勤務計画書 (Ⅲ)'!AD30)</f>
        <v>0</v>
      </c>
      <c r="AE30" s="160" t="str">
        <f>IF(AD30&gt;0,IF((COUNTA('年間勤務計画書 (Ⅰ一般)'!AD30,'年間勤務計画書 (Ⅰ教科)'!AD30,'年間勤務計画書 (Ⅲ)'!AD30))-(COUNTA('年間勤務計画書 (Ⅰ一般)'!AE30,'年間勤務計画書 (Ⅰ教科)'!AE30,'年間勤務計画書 (Ⅲ)'!AE30))=0,"○"," ")," ")</f>
        <v xml:space="preserve"> </v>
      </c>
      <c r="AF30" s="161" t="str">
        <f>IF(MONTH(DATE(($C$3+1),AG$6,$A30))&lt;&gt;AG$6,"",CHOOSE(WEEKDAY(DATE(($C$3+1),AG$6,$A30),1),"日","月","火","水","木","金","土")&amp;IF(ISNA(VLOOKUP(DATE(($C$3+1),AG$6,$A30),祝日一覧!$A$2:$B$74,2,FALSE)),"","（祝）"))</f>
        <v>火（祝）</v>
      </c>
      <c r="AG30" s="100">
        <f>SUM('年間勤務計画書 (Ⅰ一般):年間勤務計画書 (Ⅲ)'!AG30)</f>
        <v>0</v>
      </c>
      <c r="AH30" s="160" t="str">
        <f>IF(AG30&gt;0,IF((COUNTA('年間勤務計画書 (Ⅰ一般)'!AG30,'年間勤務計画書 (Ⅰ教科)'!AG30,'年間勤務計画書 (Ⅲ)'!AG30))-(COUNTA('年間勤務計画書 (Ⅰ一般)'!AH30,'年間勤務計画書 (Ⅰ教科)'!AH30,'年間勤務計画書 (Ⅲ)'!AH30))=0,"○"," ")," ")</f>
        <v xml:space="preserve"> </v>
      </c>
      <c r="AI30" s="161" t="str">
        <f>IF(MONTH(DATE(($C$3+1),AJ$6,$A30))&lt;&gt;AJ$6,"",CHOOSE(WEEKDAY(DATE(($C$3+1),AJ$6,$A30),1),"日","月","火","水","木","金","土")&amp;IF(ISNA(VLOOKUP(DATE(($C$3+1),AJ$6,$A30),祝日一覧!$A$2:$B$74,2,FALSE)),"","（祝）"))</f>
        <v>火</v>
      </c>
      <c r="AJ30" s="100">
        <f>SUM('年間勤務計画書 (Ⅰ一般):年間勤務計画書 (Ⅲ)'!AJ30)</f>
        <v>0</v>
      </c>
      <c r="AK30" s="160" t="str">
        <f>IF(AJ30&gt;0,IF((COUNTA('年間勤務計画書 (Ⅰ一般)'!AJ30,'年間勤務計画書 (Ⅰ教科)'!AJ30,'年間勤務計画書 (Ⅲ)'!AJ30))-(COUNTA('年間勤務計画書 (Ⅰ一般)'!AK30,'年間勤務計画書 (Ⅰ教科)'!AK30,'年間勤務計画書 (Ⅲ)'!AK30))=0,"○"," ")," ")</f>
        <v xml:space="preserve"> </v>
      </c>
      <c r="AL30" s="89">
        <v>23</v>
      </c>
    </row>
    <row r="31" spans="1:38" ht="14.85" customHeight="1">
      <c r="A31" s="88">
        <v>24</v>
      </c>
      <c r="B31" s="58" t="str">
        <f>IF(MONTH(DATE(($C$3),C$6,$A31))&lt;&gt;C$6,"",CHOOSE(WEEKDAY(DATE(($C$3),C$6,$A31),1),"日","月","火","水","木","金","土")&amp;IF(ISNA(VLOOKUP(DATE(($C$3),C$6,$A31),祝日一覧!$A$2:$B$74,2,FALSE)),"","（祝）"))</f>
        <v>金</v>
      </c>
      <c r="C31" s="100">
        <f>SUM('年間勤務計画書 (Ⅰ一般):年間勤務計画書 (Ⅲ)'!C31)</f>
        <v>0</v>
      </c>
      <c r="D31" s="160" t="str">
        <f>IF(C31&gt;0,IF((COUNTA('年間勤務計画書 (Ⅰ一般)'!C31,'年間勤務計画書 (Ⅰ教科)'!C31,'年間勤務計画書 (Ⅲ)'!C31))-(COUNTA('年間勤務計画書 (Ⅰ一般)'!D31,'年間勤務計画書 (Ⅰ教科)'!D31,'年間勤務計画書 (Ⅲ)'!D31))=0,"○"," ")," ")</f>
        <v xml:space="preserve"> </v>
      </c>
      <c r="E31" s="161" t="str">
        <f>IF(MONTH(DATE(($C$3),F$6,$A31))&lt;&gt;F$6,"",CHOOSE(WEEKDAY(DATE(($C$3),F$6,$A31),1),"日","月","火","水","木","金","土")&amp;IF(ISNA(VLOOKUP(DATE(($C$3),F$6,$A31),祝日一覧!$A$2:$B$74,2,FALSE)),"","（祝）"))</f>
        <v>日</v>
      </c>
      <c r="F31" s="100">
        <f>SUM('年間勤務計画書 (Ⅰ一般):年間勤務計画書 (Ⅲ)'!F31)</f>
        <v>0</v>
      </c>
      <c r="G31" s="160" t="str">
        <f>IF(F31&gt;0,IF((COUNTA('年間勤務計画書 (Ⅰ一般)'!F31,'年間勤務計画書 (Ⅰ教科)'!F31,'年間勤務計画書 (Ⅲ)'!F31))-(COUNTA('年間勤務計画書 (Ⅰ一般)'!G31,'年間勤務計画書 (Ⅰ教科)'!G31,'年間勤務計画書 (Ⅲ)'!G31))=0,"○"," ")," ")</f>
        <v xml:space="preserve"> </v>
      </c>
      <c r="H31" s="161" t="str">
        <f>IF(MONTH(DATE(($C$3),I$6,$A31))&lt;&gt;I$6,"",CHOOSE(WEEKDAY(DATE(($C$3),I$6,$A31),1),"日","月","火","水","木","金","土")&amp;IF(ISNA(VLOOKUP(DATE(($C$3),I$6,$A31),祝日一覧!$A$2:$B$74,2,FALSE)),"","（祝）"))</f>
        <v>水</v>
      </c>
      <c r="I31" s="100">
        <f>SUM('年間勤務計画書 (Ⅰ一般):年間勤務計画書 (Ⅲ)'!I31)</f>
        <v>0</v>
      </c>
      <c r="J31" s="160" t="str">
        <f>IF(I31&gt;0,IF((COUNTA('年間勤務計画書 (Ⅰ一般)'!I31,'年間勤務計画書 (Ⅰ教科)'!I31,'年間勤務計画書 (Ⅲ)'!I31))-(COUNTA('年間勤務計画書 (Ⅰ一般)'!J31,'年間勤務計画書 (Ⅰ教科)'!J31,'年間勤務計画書 (Ⅲ)'!J31))=0,"○"," ")," ")</f>
        <v xml:space="preserve"> </v>
      </c>
      <c r="K31" s="161" t="str">
        <f>IF(MONTH(DATE(($C$3),L$6,$A31))&lt;&gt;L$6,"",CHOOSE(WEEKDAY(DATE(($C$3),L$6,$A31),1),"日","月","火","水","木","金","土")&amp;IF(ISNA(VLOOKUP(DATE(($C$3),L$6,$A31),祝日一覧!$A$2:$B$74,2,FALSE)),"","（祝）"))</f>
        <v>金</v>
      </c>
      <c r="L31" s="100">
        <f>SUM('年間勤務計画書 (Ⅰ一般):年間勤務計画書 (Ⅲ)'!L31)</f>
        <v>0</v>
      </c>
      <c r="M31" s="160" t="str">
        <f>IF(L31&gt;0,IF((COUNTA('年間勤務計画書 (Ⅰ一般)'!L31,'年間勤務計画書 (Ⅰ教科)'!L31,'年間勤務計画書 (Ⅲ)'!L31))-(COUNTA('年間勤務計画書 (Ⅰ一般)'!M31,'年間勤務計画書 (Ⅰ教科)'!M31,'年間勤務計画書 (Ⅲ)'!M31))=0,"○"," ")," ")</f>
        <v xml:space="preserve"> </v>
      </c>
      <c r="N31" s="161" t="str">
        <f>IF(MONTH(DATE(($C$3),O$6,$A31))&lt;&gt;O$6,"",CHOOSE(WEEKDAY(DATE(($C$3),O$6,$A31),1),"日","月","火","水","木","金","土")&amp;IF(ISNA(VLOOKUP(DATE(($C$3),O$6,$A31),祝日一覧!$A$2:$B$74,2,FALSE)),"","（祝）"))</f>
        <v>月</v>
      </c>
      <c r="O31" s="100">
        <f>SUM('年間勤務計画書 (Ⅰ一般):年間勤務計画書 (Ⅲ)'!O31)</f>
        <v>0</v>
      </c>
      <c r="P31" s="160" t="str">
        <f>IF(O31&gt;0,IF((COUNTA('年間勤務計画書 (Ⅰ一般)'!O31,'年間勤務計画書 (Ⅰ教科)'!O31,'年間勤務計画書 (Ⅲ)'!O31))-(COUNTA('年間勤務計画書 (Ⅰ一般)'!P31,'年間勤務計画書 (Ⅰ教科)'!P31,'年間勤務計画書 (Ⅲ)'!P31))=0,"○"," ")," ")</f>
        <v xml:space="preserve"> </v>
      </c>
      <c r="Q31" s="161" t="str">
        <f>IF(MONTH(DATE(($C$3),R$6,$A31))&lt;&gt;R$6,"",CHOOSE(WEEKDAY(DATE(($C$3),R$6,$A31),1),"日","月","火","水","木","金","土")&amp;IF(ISNA(VLOOKUP(DATE(($C$3),R$6,$A31),祝日一覧!$A$2:$B$74,2,FALSE)),"","（祝）"))</f>
        <v>木</v>
      </c>
      <c r="R31" s="100">
        <f>SUM('年間勤務計画書 (Ⅰ一般):年間勤務計画書 (Ⅲ)'!R31)</f>
        <v>0</v>
      </c>
      <c r="S31" s="160" t="str">
        <f>IF(R31&gt;0,IF((COUNTA('年間勤務計画書 (Ⅰ一般)'!R31,'年間勤務計画書 (Ⅰ教科)'!R31,'年間勤務計画書 (Ⅲ)'!R31))-(COUNTA('年間勤務計画書 (Ⅰ一般)'!S31,'年間勤務計画書 (Ⅰ教科)'!S31,'年間勤務計画書 (Ⅲ)'!S31))=0,"○"," ")," ")</f>
        <v xml:space="preserve"> </v>
      </c>
      <c r="T31" s="161" t="str">
        <f>IF(MONTH(DATE(($C$3),U$6,$A31))&lt;&gt;U$6,"",CHOOSE(WEEKDAY(DATE(($C$3),U$6,$A31),1),"日","月","火","水","木","金","土")&amp;IF(ISNA(VLOOKUP(DATE(($C$3),U$6,$A31),祝日一覧!$A$2:$B$74,2,FALSE)),"","（祝）"))</f>
        <v>土</v>
      </c>
      <c r="U31" s="100">
        <f>SUM('年間勤務計画書 (Ⅰ一般):年間勤務計画書 (Ⅲ)'!U31)</f>
        <v>0</v>
      </c>
      <c r="V31" s="160" t="str">
        <f>IF(U31&gt;0,IF((COUNTA('年間勤務計画書 (Ⅰ一般)'!U31,'年間勤務計画書 (Ⅰ教科)'!U31,'年間勤務計画書 (Ⅲ)'!U31))-(COUNTA('年間勤務計画書 (Ⅰ一般)'!V31,'年間勤務計画書 (Ⅰ教科)'!V31,'年間勤務計画書 (Ⅲ)'!V31))=0,"○"," ")," ")</f>
        <v xml:space="preserve"> </v>
      </c>
      <c r="W31" s="161" t="str">
        <f>IF(MONTH(DATE(($C$3),X$6,$A31))&lt;&gt;X$6,"",CHOOSE(WEEKDAY(DATE(($C$3),X$6,$A31),1),"日","月","火","水","木","金","土")&amp;IF(ISNA(VLOOKUP(DATE(($C$3),X$6,$A31),祝日一覧!$A$2:$B$74,2,FALSE)),"","（祝）"))</f>
        <v>火</v>
      </c>
      <c r="X31" s="100">
        <f>SUM('年間勤務計画書 (Ⅰ一般):年間勤務計画書 (Ⅲ)'!X31)</f>
        <v>0</v>
      </c>
      <c r="Y31" s="160" t="str">
        <f>IF(X31&gt;0,IF((COUNTA('年間勤務計画書 (Ⅰ一般)'!X31,'年間勤務計画書 (Ⅰ教科)'!X31,'年間勤務計画書 (Ⅲ)'!X31))-(COUNTA('年間勤務計画書 (Ⅰ一般)'!Y31,'年間勤務計画書 (Ⅰ教科)'!Y31,'年間勤務計画書 (Ⅲ)'!Y31))=0,"○"," ")," ")</f>
        <v xml:space="preserve"> </v>
      </c>
      <c r="Z31" s="161" t="str">
        <f>IF(MONTH(DATE(($C$3),AA$6,$A31))&lt;&gt;AA$6,"",CHOOSE(WEEKDAY(DATE(($C$3),AA$6,$A31),1),"日","月","火","水","木","金","土")&amp;IF(ISNA(VLOOKUP(DATE(($C$3),AA$6,$A31),祝日一覧!$A$2:$B$74,2,FALSE)),"","（祝）"))</f>
        <v>木</v>
      </c>
      <c r="AA31" s="100">
        <f>SUM('年間勤務計画書 (Ⅰ一般):年間勤務計画書 (Ⅲ)'!AA31)</f>
        <v>0</v>
      </c>
      <c r="AB31" s="160" t="str">
        <f>IF(AA31&gt;0,IF((COUNTA('年間勤務計画書 (Ⅰ一般)'!AA31,'年間勤務計画書 (Ⅰ教科)'!AA31,'年間勤務計画書 (Ⅲ)'!AA31))-(COUNTA('年間勤務計画書 (Ⅰ一般)'!AB31,'年間勤務計画書 (Ⅰ教科)'!AB31,'年間勤務計画書 (Ⅲ)'!AB31))=0,"○"," ")," ")</f>
        <v xml:space="preserve"> </v>
      </c>
      <c r="AC31" s="161" t="str">
        <f>IF(MONTH(DATE(($C$3+1),AD$6,$A31))&lt;&gt;AD$6,"",CHOOSE(WEEKDAY(DATE(($C$3+1),AD$6,$A31),1),"日","月","火","水","木","金","土")&amp;IF(ISNA(VLOOKUP(DATE(($C$3+1),AD$6,$A31),祝日一覧!$A$2:$B$74,2,FALSE)),"","（祝）"))</f>
        <v>日</v>
      </c>
      <c r="AD31" s="100">
        <f>SUM('年間勤務計画書 (Ⅰ一般):年間勤務計画書 (Ⅲ)'!AD31)</f>
        <v>0</v>
      </c>
      <c r="AE31" s="160" t="str">
        <f>IF(AD31&gt;0,IF((COUNTA('年間勤務計画書 (Ⅰ一般)'!AD31,'年間勤務計画書 (Ⅰ教科)'!AD31,'年間勤務計画書 (Ⅲ)'!AD31))-(COUNTA('年間勤務計画書 (Ⅰ一般)'!AE31,'年間勤務計画書 (Ⅰ教科)'!AE31,'年間勤務計画書 (Ⅲ)'!AE31))=0,"○"," ")," ")</f>
        <v xml:space="preserve"> </v>
      </c>
      <c r="AF31" s="161" t="str">
        <f>IF(MONTH(DATE(($C$3+1),AG$6,$A31))&lt;&gt;AG$6,"",CHOOSE(WEEKDAY(DATE(($C$3+1),AG$6,$A31),1),"日","月","火","水","木","金","土")&amp;IF(ISNA(VLOOKUP(DATE(($C$3+1),AG$6,$A31),祝日一覧!$A$2:$B$74,2,FALSE)),"","（祝）"))</f>
        <v>水</v>
      </c>
      <c r="AG31" s="100">
        <f>SUM('年間勤務計画書 (Ⅰ一般):年間勤務計画書 (Ⅲ)'!AG31)</f>
        <v>0</v>
      </c>
      <c r="AH31" s="160" t="str">
        <f>IF(AG31&gt;0,IF((COUNTA('年間勤務計画書 (Ⅰ一般)'!AG31,'年間勤務計画書 (Ⅰ教科)'!AG31,'年間勤務計画書 (Ⅲ)'!AG31))-(COUNTA('年間勤務計画書 (Ⅰ一般)'!AH31,'年間勤務計画書 (Ⅰ教科)'!AH31,'年間勤務計画書 (Ⅲ)'!AH31))=0,"○"," ")," ")</f>
        <v xml:space="preserve"> </v>
      </c>
      <c r="AI31" s="161" t="str">
        <f>IF(MONTH(DATE(($C$3+1),AJ$6,$A31))&lt;&gt;AJ$6,"",CHOOSE(WEEKDAY(DATE(($C$3+1),AJ$6,$A31),1),"日","月","火","水","木","金","土")&amp;IF(ISNA(VLOOKUP(DATE(($C$3+1),AJ$6,$A31),祝日一覧!$A$2:$B$74,2,FALSE)),"","（祝）"))</f>
        <v>水</v>
      </c>
      <c r="AJ31" s="100">
        <f>SUM('年間勤務計画書 (Ⅰ一般):年間勤務計画書 (Ⅲ)'!AJ31)</f>
        <v>0</v>
      </c>
      <c r="AK31" s="160" t="str">
        <f>IF(AJ31&gt;0,IF((COUNTA('年間勤務計画書 (Ⅰ一般)'!AJ31,'年間勤務計画書 (Ⅰ教科)'!AJ31,'年間勤務計画書 (Ⅲ)'!AJ31))-(COUNTA('年間勤務計画書 (Ⅰ一般)'!AK31,'年間勤務計画書 (Ⅰ教科)'!AK31,'年間勤務計画書 (Ⅲ)'!AK31))=0,"○"," ")," ")</f>
        <v xml:space="preserve"> </v>
      </c>
      <c r="AL31" s="89">
        <v>24</v>
      </c>
    </row>
    <row r="32" spans="1:38" ht="14.85" customHeight="1">
      <c r="A32" s="88">
        <v>25</v>
      </c>
      <c r="B32" s="58" t="str">
        <f>IF(MONTH(DATE(($C$3),C$6,$A32))&lt;&gt;C$6,"",CHOOSE(WEEKDAY(DATE(($C$3),C$6,$A32),1),"日","月","火","水","木","金","土")&amp;IF(ISNA(VLOOKUP(DATE(($C$3),C$6,$A32),祝日一覧!$A$2:$B$74,2,FALSE)),"","（祝）"))</f>
        <v>土</v>
      </c>
      <c r="C32" s="100">
        <f>SUM('年間勤務計画書 (Ⅰ一般):年間勤務計画書 (Ⅲ)'!C32)</f>
        <v>0</v>
      </c>
      <c r="D32" s="160" t="str">
        <f>IF(C32&gt;0,IF((COUNTA('年間勤務計画書 (Ⅰ一般)'!C32,'年間勤務計画書 (Ⅰ教科)'!C32,'年間勤務計画書 (Ⅲ)'!C32))-(COUNTA('年間勤務計画書 (Ⅰ一般)'!D32,'年間勤務計画書 (Ⅰ教科)'!D32,'年間勤務計画書 (Ⅲ)'!D32))=0,"○"," ")," ")</f>
        <v xml:space="preserve"> </v>
      </c>
      <c r="E32" s="161" t="str">
        <f>IF(MONTH(DATE(($C$3),F$6,$A32))&lt;&gt;F$6,"",CHOOSE(WEEKDAY(DATE(($C$3),F$6,$A32),1),"日","月","火","水","木","金","土")&amp;IF(ISNA(VLOOKUP(DATE(($C$3),F$6,$A32),祝日一覧!$A$2:$B$74,2,FALSE)),"","（祝）"))</f>
        <v>月</v>
      </c>
      <c r="F32" s="100">
        <f>SUM('年間勤務計画書 (Ⅰ一般):年間勤務計画書 (Ⅲ)'!F32)</f>
        <v>0</v>
      </c>
      <c r="G32" s="160" t="str">
        <f>IF(F32&gt;0,IF((COUNTA('年間勤務計画書 (Ⅰ一般)'!F32,'年間勤務計画書 (Ⅰ教科)'!F32,'年間勤務計画書 (Ⅲ)'!F32))-(COUNTA('年間勤務計画書 (Ⅰ一般)'!G32,'年間勤務計画書 (Ⅰ教科)'!G32,'年間勤務計画書 (Ⅲ)'!G32))=0,"○"," ")," ")</f>
        <v xml:space="preserve"> </v>
      </c>
      <c r="H32" s="161" t="str">
        <f>IF(MONTH(DATE(($C$3),I$6,$A32))&lt;&gt;I$6,"",CHOOSE(WEEKDAY(DATE(($C$3),I$6,$A32),1),"日","月","火","水","木","金","土")&amp;IF(ISNA(VLOOKUP(DATE(($C$3),I$6,$A32),祝日一覧!$A$2:$B$74,2,FALSE)),"","（祝）"))</f>
        <v>木</v>
      </c>
      <c r="I32" s="100">
        <f>SUM('年間勤務計画書 (Ⅰ一般):年間勤務計画書 (Ⅲ)'!I32)</f>
        <v>0</v>
      </c>
      <c r="J32" s="160" t="str">
        <f>IF(I32&gt;0,IF((COUNTA('年間勤務計画書 (Ⅰ一般)'!I32,'年間勤務計画書 (Ⅰ教科)'!I32,'年間勤務計画書 (Ⅲ)'!I32))-(COUNTA('年間勤務計画書 (Ⅰ一般)'!J32,'年間勤務計画書 (Ⅰ教科)'!J32,'年間勤務計画書 (Ⅲ)'!J32))=0,"○"," ")," ")</f>
        <v xml:space="preserve"> </v>
      </c>
      <c r="K32" s="161" t="str">
        <f>IF(MONTH(DATE(($C$3),L$6,$A32))&lt;&gt;L$6,"",CHOOSE(WEEKDAY(DATE(($C$3),L$6,$A32),1),"日","月","火","水","木","金","土")&amp;IF(ISNA(VLOOKUP(DATE(($C$3),L$6,$A32),祝日一覧!$A$2:$B$74,2,FALSE)),"","（祝）"))</f>
        <v>土</v>
      </c>
      <c r="L32" s="100">
        <f>SUM('年間勤務計画書 (Ⅰ一般):年間勤務計画書 (Ⅲ)'!L32)</f>
        <v>0</v>
      </c>
      <c r="M32" s="160" t="str">
        <f>IF(L32&gt;0,IF((COUNTA('年間勤務計画書 (Ⅰ一般)'!L32,'年間勤務計画書 (Ⅰ教科)'!L32,'年間勤務計画書 (Ⅲ)'!L32))-(COUNTA('年間勤務計画書 (Ⅰ一般)'!M32,'年間勤務計画書 (Ⅰ教科)'!M32,'年間勤務計画書 (Ⅲ)'!M32))=0,"○"," ")," ")</f>
        <v xml:space="preserve"> </v>
      </c>
      <c r="N32" s="161" t="str">
        <f>IF(MONTH(DATE(($C$3),O$6,$A32))&lt;&gt;O$6,"",CHOOSE(WEEKDAY(DATE(($C$3),O$6,$A32),1),"日","月","火","水","木","金","土")&amp;IF(ISNA(VLOOKUP(DATE(($C$3),O$6,$A32),祝日一覧!$A$2:$B$74,2,FALSE)),"","（祝）"))</f>
        <v>火</v>
      </c>
      <c r="O32" s="100">
        <f>SUM('年間勤務計画書 (Ⅰ一般):年間勤務計画書 (Ⅲ)'!O32)</f>
        <v>0</v>
      </c>
      <c r="P32" s="160" t="str">
        <f>IF(O32&gt;0,IF((COUNTA('年間勤務計画書 (Ⅰ一般)'!O32,'年間勤務計画書 (Ⅰ教科)'!O32,'年間勤務計画書 (Ⅲ)'!O32))-(COUNTA('年間勤務計画書 (Ⅰ一般)'!P32,'年間勤務計画書 (Ⅰ教科)'!P32,'年間勤務計画書 (Ⅲ)'!P32))=0,"○"," ")," ")</f>
        <v xml:space="preserve"> </v>
      </c>
      <c r="Q32" s="161" t="str">
        <f>IF(MONTH(DATE(($C$3),R$6,$A32))&lt;&gt;R$6,"",CHOOSE(WEEKDAY(DATE(($C$3),R$6,$A32),1),"日","月","火","水","木","金","土")&amp;IF(ISNA(VLOOKUP(DATE(($C$3),R$6,$A32),祝日一覧!$A$2:$B$74,2,FALSE)),"","（祝）"))</f>
        <v>金</v>
      </c>
      <c r="R32" s="100">
        <f>SUM('年間勤務計画書 (Ⅰ一般):年間勤務計画書 (Ⅲ)'!R32)</f>
        <v>0</v>
      </c>
      <c r="S32" s="160" t="str">
        <f>IF(R32&gt;0,IF((COUNTA('年間勤務計画書 (Ⅰ一般)'!R32,'年間勤務計画書 (Ⅰ教科)'!R32,'年間勤務計画書 (Ⅲ)'!R32))-(COUNTA('年間勤務計画書 (Ⅰ一般)'!S32,'年間勤務計画書 (Ⅰ教科)'!S32,'年間勤務計画書 (Ⅲ)'!S32))=0,"○"," ")," ")</f>
        <v xml:space="preserve"> </v>
      </c>
      <c r="T32" s="161" t="str">
        <f>IF(MONTH(DATE(($C$3),U$6,$A32))&lt;&gt;U$6,"",CHOOSE(WEEKDAY(DATE(($C$3),U$6,$A32),1),"日","月","火","水","木","金","土")&amp;IF(ISNA(VLOOKUP(DATE(($C$3),U$6,$A32),祝日一覧!$A$2:$B$74,2,FALSE)),"","（祝）"))</f>
        <v>日</v>
      </c>
      <c r="U32" s="100">
        <f>SUM('年間勤務計画書 (Ⅰ一般):年間勤務計画書 (Ⅲ)'!U32)</f>
        <v>0</v>
      </c>
      <c r="V32" s="160" t="str">
        <f>IF(U32&gt;0,IF((COUNTA('年間勤務計画書 (Ⅰ一般)'!U32,'年間勤務計画書 (Ⅰ教科)'!U32,'年間勤務計画書 (Ⅲ)'!U32))-(COUNTA('年間勤務計画書 (Ⅰ一般)'!V32,'年間勤務計画書 (Ⅰ教科)'!V32,'年間勤務計画書 (Ⅲ)'!V32))=0,"○"," ")," ")</f>
        <v xml:space="preserve"> </v>
      </c>
      <c r="W32" s="161" t="str">
        <f>IF(MONTH(DATE(($C$3),X$6,$A32))&lt;&gt;X$6,"",CHOOSE(WEEKDAY(DATE(($C$3),X$6,$A32),1),"日","月","火","水","木","金","土")&amp;IF(ISNA(VLOOKUP(DATE(($C$3),X$6,$A32),祝日一覧!$A$2:$B$74,2,FALSE)),"","（祝）"))</f>
        <v>水</v>
      </c>
      <c r="X32" s="100">
        <f>SUM('年間勤務計画書 (Ⅰ一般):年間勤務計画書 (Ⅲ)'!X32)</f>
        <v>0</v>
      </c>
      <c r="Y32" s="160" t="str">
        <f>IF(X32&gt;0,IF((COUNTA('年間勤務計画書 (Ⅰ一般)'!X32,'年間勤務計画書 (Ⅰ教科)'!X32,'年間勤務計画書 (Ⅲ)'!X32))-(COUNTA('年間勤務計画書 (Ⅰ一般)'!Y32,'年間勤務計画書 (Ⅰ教科)'!Y32,'年間勤務計画書 (Ⅲ)'!Y32))=0,"○"," ")," ")</f>
        <v xml:space="preserve"> </v>
      </c>
      <c r="Z32" s="161" t="str">
        <f>IF(MONTH(DATE(($C$3),AA$6,$A32))&lt;&gt;AA$6,"",CHOOSE(WEEKDAY(DATE(($C$3),AA$6,$A32),1),"日","月","火","水","木","金","土")&amp;IF(ISNA(VLOOKUP(DATE(($C$3),AA$6,$A32),祝日一覧!$A$2:$B$74,2,FALSE)),"","（祝）"))</f>
        <v>金</v>
      </c>
      <c r="AA32" s="100">
        <f>SUM('年間勤務計画書 (Ⅰ一般):年間勤務計画書 (Ⅲ)'!AA32)</f>
        <v>0</v>
      </c>
      <c r="AB32" s="160" t="str">
        <f>IF(AA32&gt;0,IF((COUNTA('年間勤務計画書 (Ⅰ一般)'!AA32,'年間勤務計画書 (Ⅰ教科)'!AA32,'年間勤務計画書 (Ⅲ)'!AA32))-(COUNTA('年間勤務計画書 (Ⅰ一般)'!AB32,'年間勤務計画書 (Ⅰ教科)'!AB32,'年間勤務計画書 (Ⅲ)'!AB32))=0,"○"," ")," ")</f>
        <v xml:space="preserve"> </v>
      </c>
      <c r="AC32" s="161" t="str">
        <f>IF(MONTH(DATE(($C$3+1),AD$6,$A32))&lt;&gt;AD$6,"",CHOOSE(WEEKDAY(DATE(($C$3+1),AD$6,$A32),1),"日","月","火","水","木","金","土")&amp;IF(ISNA(VLOOKUP(DATE(($C$3+1),AD$6,$A32),祝日一覧!$A$2:$B$74,2,FALSE)),"","（祝）"))</f>
        <v>月</v>
      </c>
      <c r="AD32" s="100">
        <f>SUM('年間勤務計画書 (Ⅰ一般):年間勤務計画書 (Ⅲ)'!AD32)</f>
        <v>0</v>
      </c>
      <c r="AE32" s="160" t="str">
        <f>IF(AD32&gt;0,IF((COUNTA('年間勤務計画書 (Ⅰ一般)'!AD32,'年間勤務計画書 (Ⅰ教科)'!AD32,'年間勤務計画書 (Ⅲ)'!AD32))-(COUNTA('年間勤務計画書 (Ⅰ一般)'!AE32,'年間勤務計画書 (Ⅰ教科)'!AE32,'年間勤務計画書 (Ⅲ)'!AE32))=0,"○"," ")," ")</f>
        <v xml:space="preserve"> </v>
      </c>
      <c r="AF32" s="161" t="str">
        <f>IF(MONTH(DATE(($C$3+1),AG$6,$A32))&lt;&gt;AG$6,"",CHOOSE(WEEKDAY(DATE(($C$3+1),AG$6,$A32),1),"日","月","火","水","木","金","土")&amp;IF(ISNA(VLOOKUP(DATE(($C$3+1),AG$6,$A32),祝日一覧!$A$2:$B$74,2,FALSE)),"","（祝）"))</f>
        <v>木</v>
      </c>
      <c r="AG32" s="100">
        <f>SUM('年間勤務計画書 (Ⅰ一般):年間勤務計画書 (Ⅲ)'!AG32)</f>
        <v>0</v>
      </c>
      <c r="AH32" s="160" t="str">
        <f>IF(AG32&gt;0,IF((COUNTA('年間勤務計画書 (Ⅰ一般)'!AG32,'年間勤務計画書 (Ⅰ教科)'!AG32,'年間勤務計画書 (Ⅲ)'!AG32))-(COUNTA('年間勤務計画書 (Ⅰ一般)'!AH32,'年間勤務計画書 (Ⅰ教科)'!AH32,'年間勤務計画書 (Ⅲ)'!AH32))=0,"○"," ")," ")</f>
        <v xml:space="preserve"> </v>
      </c>
      <c r="AI32" s="161" t="str">
        <f>IF(MONTH(DATE(($C$3+1),AJ$6,$A32))&lt;&gt;AJ$6,"",CHOOSE(WEEKDAY(DATE(($C$3+1),AJ$6,$A32),1),"日","月","火","水","木","金","土")&amp;IF(ISNA(VLOOKUP(DATE(($C$3+1),AJ$6,$A32),祝日一覧!$A$2:$B$74,2,FALSE)),"","（祝）"))</f>
        <v>木</v>
      </c>
      <c r="AJ32" s="100">
        <f>SUM('年間勤務計画書 (Ⅰ一般):年間勤務計画書 (Ⅲ)'!AJ32)</f>
        <v>0</v>
      </c>
      <c r="AK32" s="160" t="str">
        <f>IF(AJ32&gt;0,IF((COUNTA('年間勤務計画書 (Ⅰ一般)'!AJ32,'年間勤務計画書 (Ⅰ教科)'!AJ32,'年間勤務計画書 (Ⅲ)'!AJ32))-(COUNTA('年間勤務計画書 (Ⅰ一般)'!AK32,'年間勤務計画書 (Ⅰ教科)'!AK32,'年間勤務計画書 (Ⅲ)'!AK32))=0,"○"," ")," ")</f>
        <v xml:space="preserve"> </v>
      </c>
      <c r="AL32" s="89">
        <v>25</v>
      </c>
    </row>
    <row r="33" spans="1:38" ht="14.85" customHeight="1">
      <c r="A33" s="88">
        <v>26</v>
      </c>
      <c r="B33" s="58" t="str">
        <f>IF(MONTH(DATE(($C$3),C$6,$A33))&lt;&gt;C$6,"",CHOOSE(WEEKDAY(DATE(($C$3),C$6,$A33),1),"日","月","火","水","木","金","土")&amp;IF(ISNA(VLOOKUP(DATE(($C$3),C$6,$A33),祝日一覧!$A$2:$B$74,2,FALSE)),"","（祝）"))</f>
        <v>日</v>
      </c>
      <c r="C33" s="100">
        <f>SUM('年間勤務計画書 (Ⅰ一般):年間勤務計画書 (Ⅲ)'!C33)</f>
        <v>0</v>
      </c>
      <c r="D33" s="160" t="str">
        <f>IF(C33&gt;0,IF((COUNTA('年間勤務計画書 (Ⅰ一般)'!C33,'年間勤務計画書 (Ⅰ教科)'!C33,'年間勤務計画書 (Ⅲ)'!C33))-(COUNTA('年間勤務計画書 (Ⅰ一般)'!D33,'年間勤務計画書 (Ⅰ教科)'!D33,'年間勤務計画書 (Ⅲ)'!D33))=0,"○"," ")," ")</f>
        <v xml:space="preserve"> </v>
      </c>
      <c r="E33" s="161" t="str">
        <f>IF(MONTH(DATE(($C$3),F$6,$A33))&lt;&gt;F$6,"",CHOOSE(WEEKDAY(DATE(($C$3),F$6,$A33),1),"日","月","火","水","木","金","土")&amp;IF(ISNA(VLOOKUP(DATE(($C$3),F$6,$A33),祝日一覧!$A$2:$B$74,2,FALSE)),"","（祝）"))</f>
        <v>火</v>
      </c>
      <c r="F33" s="100">
        <f>SUM('年間勤務計画書 (Ⅰ一般):年間勤務計画書 (Ⅲ)'!F33)</f>
        <v>0</v>
      </c>
      <c r="G33" s="160" t="str">
        <f>IF(F33&gt;0,IF((COUNTA('年間勤務計画書 (Ⅰ一般)'!F33,'年間勤務計画書 (Ⅰ教科)'!F33,'年間勤務計画書 (Ⅲ)'!F33))-(COUNTA('年間勤務計画書 (Ⅰ一般)'!G33,'年間勤務計画書 (Ⅰ教科)'!G33,'年間勤務計画書 (Ⅲ)'!G33))=0,"○"," ")," ")</f>
        <v xml:space="preserve"> </v>
      </c>
      <c r="H33" s="161" t="str">
        <f>IF(MONTH(DATE(($C$3),I$6,$A33))&lt;&gt;I$6,"",CHOOSE(WEEKDAY(DATE(($C$3),I$6,$A33),1),"日","月","火","水","木","金","土")&amp;IF(ISNA(VLOOKUP(DATE(($C$3),I$6,$A33),祝日一覧!$A$2:$B$74,2,FALSE)),"","（祝）"))</f>
        <v>金</v>
      </c>
      <c r="I33" s="100">
        <f>SUM('年間勤務計画書 (Ⅰ一般):年間勤務計画書 (Ⅲ)'!I33)</f>
        <v>0</v>
      </c>
      <c r="J33" s="160" t="str">
        <f>IF(I33&gt;0,IF((COUNTA('年間勤務計画書 (Ⅰ一般)'!I33,'年間勤務計画書 (Ⅰ教科)'!I33,'年間勤務計画書 (Ⅲ)'!I33))-(COUNTA('年間勤務計画書 (Ⅰ一般)'!J33,'年間勤務計画書 (Ⅰ教科)'!J33,'年間勤務計画書 (Ⅲ)'!J33))=0,"○"," ")," ")</f>
        <v xml:space="preserve"> </v>
      </c>
      <c r="K33" s="161" t="str">
        <f>IF(MONTH(DATE(($C$3),L$6,$A33))&lt;&gt;L$6,"",CHOOSE(WEEKDAY(DATE(($C$3),L$6,$A33),1),"日","月","火","水","木","金","土")&amp;IF(ISNA(VLOOKUP(DATE(($C$3),L$6,$A33),祝日一覧!$A$2:$B$74,2,FALSE)),"","（祝）"))</f>
        <v>日</v>
      </c>
      <c r="L33" s="100">
        <f>SUM('年間勤務計画書 (Ⅰ一般):年間勤務計画書 (Ⅲ)'!L33)</f>
        <v>0</v>
      </c>
      <c r="M33" s="160" t="str">
        <f>IF(L33&gt;0,IF((COUNTA('年間勤務計画書 (Ⅰ一般)'!L33,'年間勤務計画書 (Ⅰ教科)'!L33,'年間勤務計画書 (Ⅲ)'!L33))-(COUNTA('年間勤務計画書 (Ⅰ一般)'!M33,'年間勤務計画書 (Ⅰ教科)'!M33,'年間勤務計画書 (Ⅲ)'!M33))=0,"○"," ")," ")</f>
        <v xml:space="preserve"> </v>
      </c>
      <c r="N33" s="161" t="str">
        <f>IF(MONTH(DATE(($C$3),O$6,$A33))&lt;&gt;O$6,"",CHOOSE(WEEKDAY(DATE(($C$3),O$6,$A33),1),"日","月","火","水","木","金","土")&amp;IF(ISNA(VLOOKUP(DATE(($C$3),O$6,$A33),祝日一覧!$A$2:$B$74,2,FALSE)),"","（祝）"))</f>
        <v>水</v>
      </c>
      <c r="O33" s="100">
        <f>SUM('年間勤務計画書 (Ⅰ一般):年間勤務計画書 (Ⅲ)'!O33)</f>
        <v>0</v>
      </c>
      <c r="P33" s="160" t="str">
        <f>IF(O33&gt;0,IF((COUNTA('年間勤務計画書 (Ⅰ一般)'!O33,'年間勤務計画書 (Ⅰ教科)'!O33,'年間勤務計画書 (Ⅲ)'!O33))-(COUNTA('年間勤務計画書 (Ⅰ一般)'!P33,'年間勤務計画書 (Ⅰ教科)'!P33,'年間勤務計画書 (Ⅲ)'!P33))=0,"○"," ")," ")</f>
        <v xml:space="preserve"> </v>
      </c>
      <c r="Q33" s="161" t="str">
        <f>IF(MONTH(DATE(($C$3),R$6,$A33))&lt;&gt;R$6,"",CHOOSE(WEEKDAY(DATE(($C$3),R$6,$A33),1),"日","月","火","水","木","金","土")&amp;IF(ISNA(VLOOKUP(DATE(($C$3),R$6,$A33),祝日一覧!$A$2:$B$74,2,FALSE)),"","（祝）"))</f>
        <v>土</v>
      </c>
      <c r="R33" s="100">
        <f>SUM('年間勤務計画書 (Ⅰ一般):年間勤務計画書 (Ⅲ)'!R33)</f>
        <v>0</v>
      </c>
      <c r="S33" s="160" t="str">
        <f>IF(R33&gt;0,IF((COUNTA('年間勤務計画書 (Ⅰ一般)'!R33,'年間勤務計画書 (Ⅰ教科)'!R33,'年間勤務計画書 (Ⅲ)'!R33))-(COUNTA('年間勤務計画書 (Ⅰ一般)'!S33,'年間勤務計画書 (Ⅰ教科)'!S33,'年間勤務計画書 (Ⅲ)'!S33))=0,"○"," ")," ")</f>
        <v xml:space="preserve"> </v>
      </c>
      <c r="T33" s="161" t="str">
        <f>IF(MONTH(DATE(($C$3),U$6,$A33))&lt;&gt;U$6,"",CHOOSE(WEEKDAY(DATE(($C$3),U$6,$A33),1),"日","月","火","水","木","金","土")&amp;IF(ISNA(VLOOKUP(DATE(($C$3),U$6,$A33),祝日一覧!$A$2:$B$74,2,FALSE)),"","（祝）"))</f>
        <v>月</v>
      </c>
      <c r="U33" s="100">
        <f>SUM('年間勤務計画書 (Ⅰ一般):年間勤務計画書 (Ⅲ)'!U33)</f>
        <v>0</v>
      </c>
      <c r="V33" s="160" t="str">
        <f>IF(U33&gt;0,IF((COUNTA('年間勤務計画書 (Ⅰ一般)'!U33,'年間勤務計画書 (Ⅰ教科)'!U33,'年間勤務計画書 (Ⅲ)'!U33))-(COUNTA('年間勤務計画書 (Ⅰ一般)'!V33,'年間勤務計画書 (Ⅰ教科)'!V33,'年間勤務計画書 (Ⅲ)'!V33))=0,"○"," ")," ")</f>
        <v xml:space="preserve"> </v>
      </c>
      <c r="W33" s="161" t="str">
        <f>IF(MONTH(DATE(($C$3),X$6,$A33))&lt;&gt;X$6,"",CHOOSE(WEEKDAY(DATE(($C$3),X$6,$A33),1),"日","月","火","水","木","金","土")&amp;IF(ISNA(VLOOKUP(DATE(($C$3),X$6,$A33),祝日一覧!$A$2:$B$74,2,FALSE)),"","（祝）"))</f>
        <v>木</v>
      </c>
      <c r="X33" s="100">
        <f>SUM('年間勤務計画書 (Ⅰ一般):年間勤務計画書 (Ⅲ)'!X33)</f>
        <v>0</v>
      </c>
      <c r="Y33" s="160" t="str">
        <f>IF(X33&gt;0,IF((COUNTA('年間勤務計画書 (Ⅰ一般)'!X33,'年間勤務計画書 (Ⅰ教科)'!X33,'年間勤務計画書 (Ⅲ)'!X33))-(COUNTA('年間勤務計画書 (Ⅰ一般)'!Y33,'年間勤務計画書 (Ⅰ教科)'!Y33,'年間勤務計画書 (Ⅲ)'!Y33))=0,"○"," ")," ")</f>
        <v xml:space="preserve"> </v>
      </c>
      <c r="Z33" s="161" t="str">
        <f>IF(MONTH(DATE(($C$3),AA$6,$A33))&lt;&gt;AA$6,"",CHOOSE(WEEKDAY(DATE(($C$3),AA$6,$A33),1),"日","月","火","水","木","金","土")&amp;IF(ISNA(VLOOKUP(DATE(($C$3),AA$6,$A33),祝日一覧!$A$2:$B$74,2,FALSE)),"","（祝）"))</f>
        <v>土</v>
      </c>
      <c r="AA33" s="100">
        <f>SUM('年間勤務計画書 (Ⅰ一般):年間勤務計画書 (Ⅲ)'!AA33)</f>
        <v>0</v>
      </c>
      <c r="AB33" s="160" t="str">
        <f>IF(AA33&gt;0,IF((COUNTA('年間勤務計画書 (Ⅰ一般)'!AA33,'年間勤務計画書 (Ⅰ教科)'!AA33,'年間勤務計画書 (Ⅲ)'!AA33))-(COUNTA('年間勤務計画書 (Ⅰ一般)'!AB33,'年間勤務計画書 (Ⅰ教科)'!AB33,'年間勤務計画書 (Ⅲ)'!AB33))=0,"○"," ")," ")</f>
        <v xml:space="preserve"> </v>
      </c>
      <c r="AC33" s="161" t="str">
        <f>IF(MONTH(DATE(($C$3+1),AD$6,$A33))&lt;&gt;AD$6,"",CHOOSE(WEEKDAY(DATE(($C$3+1),AD$6,$A33),1),"日","月","火","水","木","金","土")&amp;IF(ISNA(VLOOKUP(DATE(($C$3+1),AD$6,$A33),祝日一覧!$A$2:$B$74,2,FALSE)),"","（祝）"))</f>
        <v>火</v>
      </c>
      <c r="AD33" s="100">
        <f>SUM('年間勤務計画書 (Ⅰ一般):年間勤務計画書 (Ⅲ)'!AD33)</f>
        <v>0</v>
      </c>
      <c r="AE33" s="160" t="str">
        <f>IF(AD33&gt;0,IF((COUNTA('年間勤務計画書 (Ⅰ一般)'!AD33,'年間勤務計画書 (Ⅰ教科)'!AD33,'年間勤務計画書 (Ⅲ)'!AD33))-(COUNTA('年間勤務計画書 (Ⅰ一般)'!AE33,'年間勤務計画書 (Ⅰ教科)'!AE33,'年間勤務計画書 (Ⅲ)'!AE33))=0,"○"," ")," ")</f>
        <v xml:space="preserve"> </v>
      </c>
      <c r="AF33" s="161" t="str">
        <f>IF(MONTH(DATE(($C$3+1),AG$6,$A33))&lt;&gt;AG$6,"",CHOOSE(WEEKDAY(DATE(($C$3+1),AG$6,$A33),1),"日","月","火","水","木","金","土")&amp;IF(ISNA(VLOOKUP(DATE(($C$3+1),AG$6,$A33),祝日一覧!$A$2:$B$74,2,FALSE)),"","（祝）"))</f>
        <v>金</v>
      </c>
      <c r="AG33" s="100">
        <f>SUM('年間勤務計画書 (Ⅰ一般):年間勤務計画書 (Ⅲ)'!AG33)</f>
        <v>0</v>
      </c>
      <c r="AH33" s="160" t="str">
        <f>IF(AG33&gt;0,IF((COUNTA('年間勤務計画書 (Ⅰ一般)'!AG33,'年間勤務計画書 (Ⅰ教科)'!AG33,'年間勤務計画書 (Ⅲ)'!AG33))-(COUNTA('年間勤務計画書 (Ⅰ一般)'!AH33,'年間勤務計画書 (Ⅰ教科)'!AH33,'年間勤務計画書 (Ⅲ)'!AH33))=0,"○"," ")," ")</f>
        <v xml:space="preserve"> </v>
      </c>
      <c r="AI33" s="161" t="str">
        <f>IF(MONTH(DATE(($C$3+1),AJ$6,$A33))&lt;&gt;AJ$6,"",CHOOSE(WEEKDAY(DATE(($C$3+1),AJ$6,$A33),1),"日","月","火","水","木","金","土")&amp;IF(ISNA(VLOOKUP(DATE(($C$3+1),AJ$6,$A33),祝日一覧!$A$2:$B$74,2,FALSE)),"","（祝）"))</f>
        <v>金</v>
      </c>
      <c r="AJ33" s="100">
        <f>SUM('年間勤務計画書 (Ⅰ一般):年間勤務計画書 (Ⅲ)'!AJ33)</f>
        <v>0</v>
      </c>
      <c r="AK33" s="160" t="str">
        <f>IF(AJ33&gt;0,IF((COUNTA('年間勤務計画書 (Ⅰ一般)'!AJ33,'年間勤務計画書 (Ⅰ教科)'!AJ33,'年間勤務計画書 (Ⅲ)'!AJ33))-(COUNTA('年間勤務計画書 (Ⅰ一般)'!AK33,'年間勤務計画書 (Ⅰ教科)'!AK33,'年間勤務計画書 (Ⅲ)'!AK33))=0,"○"," ")," ")</f>
        <v xml:space="preserve"> </v>
      </c>
      <c r="AL33" s="89">
        <v>26</v>
      </c>
    </row>
    <row r="34" spans="1:38" ht="14.85" customHeight="1">
      <c r="A34" s="88">
        <v>27</v>
      </c>
      <c r="B34" s="58" t="str">
        <f>IF(MONTH(DATE(($C$3),C$6,$A34))&lt;&gt;C$6,"",CHOOSE(WEEKDAY(DATE(($C$3),C$6,$A34),1),"日","月","火","水","木","金","土")&amp;IF(ISNA(VLOOKUP(DATE(($C$3),C$6,$A34),祝日一覧!$A$2:$B$74,2,FALSE)),"","（祝）"))</f>
        <v>月</v>
      </c>
      <c r="C34" s="100">
        <f>SUM('年間勤務計画書 (Ⅰ一般):年間勤務計画書 (Ⅲ)'!C34)</f>
        <v>0</v>
      </c>
      <c r="D34" s="160" t="str">
        <f>IF(C34&gt;0,IF((COUNTA('年間勤務計画書 (Ⅰ一般)'!C34,'年間勤務計画書 (Ⅰ教科)'!C34,'年間勤務計画書 (Ⅲ)'!C34))-(COUNTA('年間勤務計画書 (Ⅰ一般)'!D34,'年間勤務計画書 (Ⅰ教科)'!D34,'年間勤務計画書 (Ⅲ)'!D34))=0,"○"," ")," ")</f>
        <v xml:space="preserve"> </v>
      </c>
      <c r="E34" s="161" t="str">
        <f>IF(MONTH(DATE(($C$3),F$6,$A34))&lt;&gt;F$6,"",CHOOSE(WEEKDAY(DATE(($C$3),F$6,$A34),1),"日","月","火","水","木","金","土")&amp;IF(ISNA(VLOOKUP(DATE(($C$3),F$6,$A34),祝日一覧!$A$2:$B$74,2,FALSE)),"","（祝）"))</f>
        <v>水</v>
      </c>
      <c r="F34" s="100">
        <f>SUM('年間勤務計画書 (Ⅰ一般):年間勤務計画書 (Ⅲ)'!F34)</f>
        <v>0</v>
      </c>
      <c r="G34" s="160" t="str">
        <f>IF(F34&gt;0,IF((COUNTA('年間勤務計画書 (Ⅰ一般)'!F34,'年間勤務計画書 (Ⅰ教科)'!F34,'年間勤務計画書 (Ⅲ)'!F34))-(COUNTA('年間勤務計画書 (Ⅰ一般)'!G34,'年間勤務計画書 (Ⅰ教科)'!G34,'年間勤務計画書 (Ⅲ)'!G34))=0,"○"," ")," ")</f>
        <v xml:space="preserve"> </v>
      </c>
      <c r="H34" s="161" t="str">
        <f>IF(MONTH(DATE(($C$3),I$6,$A34))&lt;&gt;I$6,"",CHOOSE(WEEKDAY(DATE(($C$3),I$6,$A34),1),"日","月","火","水","木","金","土")&amp;IF(ISNA(VLOOKUP(DATE(($C$3),I$6,$A34),祝日一覧!$A$2:$B$74,2,FALSE)),"","（祝）"))</f>
        <v>土</v>
      </c>
      <c r="I34" s="100">
        <f>SUM('年間勤務計画書 (Ⅰ一般):年間勤務計画書 (Ⅲ)'!I34)</f>
        <v>0</v>
      </c>
      <c r="J34" s="160" t="str">
        <f>IF(I34&gt;0,IF((COUNTA('年間勤務計画書 (Ⅰ一般)'!I34,'年間勤務計画書 (Ⅰ教科)'!I34,'年間勤務計画書 (Ⅲ)'!I34))-(COUNTA('年間勤務計画書 (Ⅰ一般)'!J34,'年間勤務計画書 (Ⅰ教科)'!J34,'年間勤務計画書 (Ⅲ)'!J34))=0,"○"," ")," ")</f>
        <v xml:space="preserve"> </v>
      </c>
      <c r="K34" s="161" t="str">
        <f>IF(MONTH(DATE(($C$3),L$6,$A34))&lt;&gt;L$6,"",CHOOSE(WEEKDAY(DATE(($C$3),L$6,$A34),1),"日","月","火","水","木","金","土")&amp;IF(ISNA(VLOOKUP(DATE(($C$3),L$6,$A34),祝日一覧!$A$2:$B$74,2,FALSE)),"","（祝）"))</f>
        <v>月</v>
      </c>
      <c r="L34" s="100">
        <f>SUM('年間勤務計画書 (Ⅰ一般):年間勤務計画書 (Ⅲ)'!L34)</f>
        <v>0</v>
      </c>
      <c r="M34" s="160" t="str">
        <f>IF(L34&gt;0,IF((COUNTA('年間勤務計画書 (Ⅰ一般)'!L34,'年間勤務計画書 (Ⅰ教科)'!L34,'年間勤務計画書 (Ⅲ)'!L34))-(COUNTA('年間勤務計画書 (Ⅰ一般)'!M34,'年間勤務計画書 (Ⅰ教科)'!M34,'年間勤務計画書 (Ⅲ)'!M34))=0,"○"," ")," ")</f>
        <v xml:space="preserve"> </v>
      </c>
      <c r="N34" s="161" t="str">
        <f>IF(MONTH(DATE(($C$3),O$6,$A34))&lt;&gt;O$6,"",CHOOSE(WEEKDAY(DATE(($C$3),O$6,$A34),1),"日","月","火","水","木","金","土")&amp;IF(ISNA(VLOOKUP(DATE(($C$3),O$6,$A34),祝日一覧!$A$2:$B$74,2,FALSE)),"","（祝）"))</f>
        <v>木</v>
      </c>
      <c r="O34" s="100">
        <f>SUM('年間勤務計画書 (Ⅰ一般):年間勤務計画書 (Ⅲ)'!O34)</f>
        <v>0</v>
      </c>
      <c r="P34" s="160" t="str">
        <f>IF(O34&gt;0,IF((COUNTA('年間勤務計画書 (Ⅰ一般)'!O34,'年間勤務計画書 (Ⅰ教科)'!O34,'年間勤務計画書 (Ⅲ)'!O34))-(COUNTA('年間勤務計画書 (Ⅰ一般)'!P34,'年間勤務計画書 (Ⅰ教科)'!P34,'年間勤務計画書 (Ⅲ)'!P34))=0,"○"," ")," ")</f>
        <v xml:space="preserve"> </v>
      </c>
      <c r="Q34" s="161" t="str">
        <f>IF(MONTH(DATE(($C$3),R$6,$A34))&lt;&gt;R$6,"",CHOOSE(WEEKDAY(DATE(($C$3),R$6,$A34),1),"日","月","火","水","木","金","土")&amp;IF(ISNA(VLOOKUP(DATE(($C$3),R$6,$A34),祝日一覧!$A$2:$B$74,2,FALSE)),"","（祝）"))</f>
        <v>日</v>
      </c>
      <c r="R34" s="100">
        <f>SUM('年間勤務計画書 (Ⅰ一般):年間勤務計画書 (Ⅲ)'!R34)</f>
        <v>0</v>
      </c>
      <c r="S34" s="160" t="str">
        <f>IF(R34&gt;0,IF((COUNTA('年間勤務計画書 (Ⅰ一般)'!R34,'年間勤務計画書 (Ⅰ教科)'!R34,'年間勤務計画書 (Ⅲ)'!R34))-(COUNTA('年間勤務計画書 (Ⅰ一般)'!S34,'年間勤務計画書 (Ⅰ教科)'!S34,'年間勤務計画書 (Ⅲ)'!S34))=0,"○"," ")," ")</f>
        <v xml:space="preserve"> </v>
      </c>
      <c r="T34" s="161" t="str">
        <f>IF(MONTH(DATE(($C$3),U$6,$A34))&lt;&gt;U$6,"",CHOOSE(WEEKDAY(DATE(($C$3),U$6,$A34),1),"日","月","火","水","木","金","土")&amp;IF(ISNA(VLOOKUP(DATE(($C$3),U$6,$A34),祝日一覧!$A$2:$B$74,2,FALSE)),"","（祝）"))</f>
        <v>火</v>
      </c>
      <c r="U34" s="100">
        <f>SUM('年間勤務計画書 (Ⅰ一般):年間勤務計画書 (Ⅲ)'!U34)</f>
        <v>0</v>
      </c>
      <c r="V34" s="160" t="str">
        <f>IF(U34&gt;0,IF((COUNTA('年間勤務計画書 (Ⅰ一般)'!U34,'年間勤務計画書 (Ⅰ教科)'!U34,'年間勤務計画書 (Ⅲ)'!U34))-(COUNTA('年間勤務計画書 (Ⅰ一般)'!V34,'年間勤務計画書 (Ⅰ教科)'!V34,'年間勤務計画書 (Ⅲ)'!V34))=0,"○"," ")," ")</f>
        <v xml:space="preserve"> </v>
      </c>
      <c r="W34" s="161" t="str">
        <f>IF(MONTH(DATE(($C$3),X$6,$A34))&lt;&gt;X$6,"",CHOOSE(WEEKDAY(DATE(($C$3),X$6,$A34),1),"日","月","火","水","木","金","土")&amp;IF(ISNA(VLOOKUP(DATE(($C$3),X$6,$A34),祝日一覧!$A$2:$B$74,2,FALSE)),"","（祝）"))</f>
        <v>金</v>
      </c>
      <c r="X34" s="100">
        <f>SUM('年間勤務計画書 (Ⅰ一般):年間勤務計画書 (Ⅲ)'!X34)</f>
        <v>0</v>
      </c>
      <c r="Y34" s="160" t="str">
        <f>IF(X34&gt;0,IF((COUNTA('年間勤務計画書 (Ⅰ一般)'!X34,'年間勤務計画書 (Ⅰ教科)'!X34,'年間勤務計画書 (Ⅲ)'!X34))-(COUNTA('年間勤務計画書 (Ⅰ一般)'!Y34,'年間勤務計画書 (Ⅰ教科)'!Y34,'年間勤務計画書 (Ⅲ)'!Y34))=0,"○"," ")," ")</f>
        <v xml:space="preserve"> </v>
      </c>
      <c r="Z34" s="161" t="str">
        <f>IF(MONTH(DATE(($C$3),AA$6,$A34))&lt;&gt;AA$6,"",CHOOSE(WEEKDAY(DATE(($C$3),AA$6,$A34),1),"日","月","火","水","木","金","土")&amp;IF(ISNA(VLOOKUP(DATE(($C$3),AA$6,$A34),祝日一覧!$A$2:$B$74,2,FALSE)),"","（祝）"))</f>
        <v>日</v>
      </c>
      <c r="AA34" s="100">
        <f>SUM('年間勤務計画書 (Ⅰ一般):年間勤務計画書 (Ⅲ)'!AA34)</f>
        <v>0</v>
      </c>
      <c r="AB34" s="160" t="str">
        <f>IF(AA34&gt;0,IF((COUNTA('年間勤務計画書 (Ⅰ一般)'!AA34,'年間勤務計画書 (Ⅰ教科)'!AA34,'年間勤務計画書 (Ⅲ)'!AA34))-(COUNTA('年間勤務計画書 (Ⅰ一般)'!AB34,'年間勤務計画書 (Ⅰ教科)'!AB34,'年間勤務計画書 (Ⅲ)'!AB34))=0,"○"," ")," ")</f>
        <v xml:space="preserve"> </v>
      </c>
      <c r="AC34" s="161" t="str">
        <f>IF(MONTH(DATE(($C$3+1),AD$6,$A34))&lt;&gt;AD$6,"",CHOOSE(WEEKDAY(DATE(($C$3+1),AD$6,$A34),1),"日","月","火","水","木","金","土")&amp;IF(ISNA(VLOOKUP(DATE(($C$3+1),AD$6,$A34),祝日一覧!$A$2:$B$74,2,FALSE)),"","（祝）"))</f>
        <v>水</v>
      </c>
      <c r="AD34" s="100">
        <f>SUM('年間勤務計画書 (Ⅰ一般):年間勤務計画書 (Ⅲ)'!AD34)</f>
        <v>0</v>
      </c>
      <c r="AE34" s="160" t="str">
        <f>IF(AD34&gt;0,IF((COUNTA('年間勤務計画書 (Ⅰ一般)'!AD34,'年間勤務計画書 (Ⅰ教科)'!AD34,'年間勤務計画書 (Ⅲ)'!AD34))-(COUNTA('年間勤務計画書 (Ⅰ一般)'!AE34,'年間勤務計画書 (Ⅰ教科)'!AE34,'年間勤務計画書 (Ⅲ)'!AE34))=0,"○"," ")," ")</f>
        <v xml:space="preserve"> </v>
      </c>
      <c r="AF34" s="161" t="str">
        <f>IF(MONTH(DATE(($C$3+1),AG$6,$A34))&lt;&gt;AG$6,"",CHOOSE(WEEKDAY(DATE(($C$3+1),AG$6,$A34),1),"日","月","火","水","木","金","土")&amp;IF(ISNA(VLOOKUP(DATE(($C$3+1),AG$6,$A34),祝日一覧!$A$2:$B$74,2,FALSE)),"","（祝）"))</f>
        <v>土</v>
      </c>
      <c r="AG34" s="100">
        <f>SUM('年間勤務計画書 (Ⅰ一般):年間勤務計画書 (Ⅲ)'!AG34)</f>
        <v>0</v>
      </c>
      <c r="AH34" s="160" t="str">
        <f>IF(AG34&gt;0,IF((COUNTA('年間勤務計画書 (Ⅰ一般)'!AG34,'年間勤務計画書 (Ⅰ教科)'!AG34,'年間勤務計画書 (Ⅲ)'!AG34))-(COUNTA('年間勤務計画書 (Ⅰ一般)'!AH34,'年間勤務計画書 (Ⅰ教科)'!AH34,'年間勤務計画書 (Ⅲ)'!AH34))=0,"○"," ")," ")</f>
        <v xml:space="preserve"> </v>
      </c>
      <c r="AI34" s="161" t="str">
        <f>IF(MONTH(DATE(($C$3+1),AJ$6,$A34))&lt;&gt;AJ$6,"",CHOOSE(WEEKDAY(DATE(($C$3+1),AJ$6,$A34),1),"日","月","火","水","木","金","土")&amp;IF(ISNA(VLOOKUP(DATE(($C$3+1),AJ$6,$A34),祝日一覧!$A$2:$B$74,2,FALSE)),"","（祝）"))</f>
        <v>土</v>
      </c>
      <c r="AJ34" s="100">
        <f>SUM('年間勤務計画書 (Ⅰ一般):年間勤務計画書 (Ⅲ)'!AJ34)</f>
        <v>0</v>
      </c>
      <c r="AK34" s="160" t="str">
        <f>IF(AJ34&gt;0,IF((COUNTA('年間勤務計画書 (Ⅰ一般)'!AJ34,'年間勤務計画書 (Ⅰ教科)'!AJ34,'年間勤務計画書 (Ⅲ)'!AJ34))-(COUNTA('年間勤務計画書 (Ⅰ一般)'!AK34,'年間勤務計画書 (Ⅰ教科)'!AK34,'年間勤務計画書 (Ⅲ)'!AK34))=0,"○"," ")," ")</f>
        <v xml:space="preserve"> </v>
      </c>
      <c r="AL34" s="89">
        <v>27</v>
      </c>
    </row>
    <row r="35" spans="1:38" ht="14.85" customHeight="1">
      <c r="A35" s="88">
        <v>28</v>
      </c>
      <c r="B35" s="58" t="str">
        <f>IF(MONTH(DATE(($C$3),C$6,$A35))&lt;&gt;C$6,"",CHOOSE(WEEKDAY(DATE(($C$3),C$6,$A35),1),"日","月","火","水","木","金","土")&amp;IF(ISNA(VLOOKUP(DATE(($C$3),C$6,$A35),祝日一覧!$A$2:$B$74,2,FALSE)),"","（祝）"))</f>
        <v>火</v>
      </c>
      <c r="C35" s="100">
        <f>SUM('年間勤務計画書 (Ⅰ一般):年間勤務計画書 (Ⅲ)'!C35)</f>
        <v>0</v>
      </c>
      <c r="D35" s="160" t="str">
        <f>IF(C35&gt;0,IF((COUNTA('年間勤務計画書 (Ⅰ一般)'!C35,'年間勤務計画書 (Ⅰ教科)'!C35,'年間勤務計画書 (Ⅲ)'!C35))-(COUNTA('年間勤務計画書 (Ⅰ一般)'!D35,'年間勤務計画書 (Ⅰ教科)'!D35,'年間勤務計画書 (Ⅲ)'!D35))=0,"○"," ")," ")</f>
        <v xml:space="preserve"> </v>
      </c>
      <c r="E35" s="161" t="str">
        <f>IF(MONTH(DATE(($C$3),F$6,$A35))&lt;&gt;F$6,"",CHOOSE(WEEKDAY(DATE(($C$3),F$6,$A35),1),"日","月","火","水","木","金","土")&amp;IF(ISNA(VLOOKUP(DATE(($C$3),F$6,$A35),祝日一覧!$A$2:$B$74,2,FALSE)),"","（祝）"))</f>
        <v>木</v>
      </c>
      <c r="F35" s="100">
        <f>SUM('年間勤務計画書 (Ⅰ一般):年間勤務計画書 (Ⅲ)'!F35)</f>
        <v>0</v>
      </c>
      <c r="G35" s="160" t="str">
        <f>IF(F35&gt;0,IF((COUNTA('年間勤務計画書 (Ⅰ一般)'!F35,'年間勤務計画書 (Ⅰ教科)'!F35,'年間勤務計画書 (Ⅲ)'!F35))-(COUNTA('年間勤務計画書 (Ⅰ一般)'!G35,'年間勤務計画書 (Ⅰ教科)'!G35,'年間勤務計画書 (Ⅲ)'!G35))=0,"○"," ")," ")</f>
        <v xml:space="preserve"> </v>
      </c>
      <c r="H35" s="161" t="str">
        <f>IF(MONTH(DATE(($C$3),I$6,$A35))&lt;&gt;I$6,"",CHOOSE(WEEKDAY(DATE(($C$3),I$6,$A35),1),"日","月","火","水","木","金","土")&amp;IF(ISNA(VLOOKUP(DATE(($C$3),I$6,$A35),祝日一覧!$A$2:$B$74,2,FALSE)),"","（祝）"))</f>
        <v>日</v>
      </c>
      <c r="I35" s="100">
        <f>SUM('年間勤務計画書 (Ⅰ一般):年間勤務計画書 (Ⅲ)'!I35)</f>
        <v>0</v>
      </c>
      <c r="J35" s="160" t="str">
        <f>IF(I35&gt;0,IF((COUNTA('年間勤務計画書 (Ⅰ一般)'!I35,'年間勤務計画書 (Ⅰ教科)'!I35,'年間勤務計画書 (Ⅲ)'!I35))-(COUNTA('年間勤務計画書 (Ⅰ一般)'!J35,'年間勤務計画書 (Ⅰ教科)'!J35,'年間勤務計画書 (Ⅲ)'!J35))=0,"○"," ")," ")</f>
        <v xml:space="preserve"> </v>
      </c>
      <c r="K35" s="161" t="str">
        <f>IF(MONTH(DATE(($C$3),L$6,$A35))&lt;&gt;L$6,"",CHOOSE(WEEKDAY(DATE(($C$3),L$6,$A35),1),"日","月","火","水","木","金","土")&amp;IF(ISNA(VLOOKUP(DATE(($C$3),L$6,$A35),祝日一覧!$A$2:$B$74,2,FALSE)),"","（祝）"))</f>
        <v>火</v>
      </c>
      <c r="L35" s="100">
        <f>SUM('年間勤務計画書 (Ⅰ一般):年間勤務計画書 (Ⅲ)'!L35)</f>
        <v>0</v>
      </c>
      <c r="M35" s="160" t="str">
        <f>IF(L35&gt;0,IF((COUNTA('年間勤務計画書 (Ⅰ一般)'!L35,'年間勤務計画書 (Ⅰ教科)'!L35,'年間勤務計画書 (Ⅲ)'!L35))-(COUNTA('年間勤務計画書 (Ⅰ一般)'!M35,'年間勤務計画書 (Ⅰ教科)'!M35,'年間勤務計画書 (Ⅲ)'!M35))=0,"○"," ")," ")</f>
        <v xml:space="preserve"> </v>
      </c>
      <c r="N35" s="161" t="str">
        <f>IF(MONTH(DATE(($C$3),O$6,$A35))&lt;&gt;O$6,"",CHOOSE(WEEKDAY(DATE(($C$3),O$6,$A35),1),"日","月","火","水","木","金","土")&amp;IF(ISNA(VLOOKUP(DATE(($C$3),O$6,$A35),祝日一覧!$A$2:$B$74,2,FALSE)),"","（祝）"))</f>
        <v>金</v>
      </c>
      <c r="O35" s="100">
        <f>SUM('年間勤務計画書 (Ⅰ一般):年間勤務計画書 (Ⅲ)'!O35)</f>
        <v>0</v>
      </c>
      <c r="P35" s="160" t="str">
        <f>IF(O35&gt;0,IF((COUNTA('年間勤務計画書 (Ⅰ一般)'!O35,'年間勤務計画書 (Ⅰ教科)'!O35,'年間勤務計画書 (Ⅲ)'!O35))-(COUNTA('年間勤務計画書 (Ⅰ一般)'!P35,'年間勤務計画書 (Ⅰ教科)'!P35,'年間勤務計画書 (Ⅲ)'!P35))=0,"○"," ")," ")</f>
        <v xml:space="preserve"> </v>
      </c>
      <c r="Q35" s="161" t="str">
        <f>IF(MONTH(DATE(($C$3),R$6,$A35))&lt;&gt;R$6,"",CHOOSE(WEEKDAY(DATE(($C$3),R$6,$A35),1),"日","月","火","水","木","金","土")&amp;IF(ISNA(VLOOKUP(DATE(($C$3),R$6,$A35),祝日一覧!$A$2:$B$74,2,FALSE)),"","（祝）"))</f>
        <v>月</v>
      </c>
      <c r="R35" s="100">
        <f>SUM('年間勤務計画書 (Ⅰ一般):年間勤務計画書 (Ⅲ)'!R35)</f>
        <v>0</v>
      </c>
      <c r="S35" s="160" t="str">
        <f>IF(R35&gt;0,IF((COUNTA('年間勤務計画書 (Ⅰ一般)'!R35,'年間勤務計画書 (Ⅰ教科)'!R35,'年間勤務計画書 (Ⅲ)'!R35))-(COUNTA('年間勤務計画書 (Ⅰ一般)'!S35,'年間勤務計画書 (Ⅰ教科)'!S35,'年間勤務計画書 (Ⅲ)'!S35))=0,"○"," ")," ")</f>
        <v xml:space="preserve"> </v>
      </c>
      <c r="T35" s="161" t="str">
        <f>IF(MONTH(DATE(($C$3),U$6,$A35))&lt;&gt;U$6,"",CHOOSE(WEEKDAY(DATE(($C$3),U$6,$A35),1),"日","月","火","水","木","金","土")&amp;IF(ISNA(VLOOKUP(DATE(($C$3),U$6,$A35),祝日一覧!$A$2:$B$74,2,FALSE)),"","（祝）"))</f>
        <v>水</v>
      </c>
      <c r="U35" s="100">
        <f>SUM('年間勤務計画書 (Ⅰ一般):年間勤務計画書 (Ⅲ)'!U35)</f>
        <v>0</v>
      </c>
      <c r="V35" s="160" t="str">
        <f>IF(U35&gt;0,IF((COUNTA('年間勤務計画書 (Ⅰ一般)'!U35,'年間勤務計画書 (Ⅰ教科)'!U35,'年間勤務計画書 (Ⅲ)'!U35))-(COUNTA('年間勤務計画書 (Ⅰ一般)'!V35,'年間勤務計画書 (Ⅰ教科)'!V35,'年間勤務計画書 (Ⅲ)'!V35))=0,"○"," ")," ")</f>
        <v xml:space="preserve"> </v>
      </c>
      <c r="W35" s="161" t="str">
        <f>IF(MONTH(DATE(($C$3),X$6,$A35))&lt;&gt;X$6,"",CHOOSE(WEEKDAY(DATE(($C$3),X$6,$A35),1),"日","月","火","水","木","金","土")&amp;IF(ISNA(VLOOKUP(DATE(($C$3),X$6,$A35),祝日一覧!$A$2:$B$74,2,FALSE)),"","（祝）"))</f>
        <v>土</v>
      </c>
      <c r="X35" s="100">
        <f>SUM('年間勤務計画書 (Ⅰ一般):年間勤務計画書 (Ⅲ)'!X35)</f>
        <v>0</v>
      </c>
      <c r="Y35" s="160" t="str">
        <f>IF(X35&gt;0,IF((COUNTA('年間勤務計画書 (Ⅰ一般)'!X35,'年間勤務計画書 (Ⅰ教科)'!X35,'年間勤務計画書 (Ⅲ)'!X35))-(COUNTA('年間勤務計画書 (Ⅰ一般)'!Y35,'年間勤務計画書 (Ⅰ教科)'!Y35,'年間勤務計画書 (Ⅲ)'!Y35))=0,"○"," ")," ")</f>
        <v xml:space="preserve"> </v>
      </c>
      <c r="Z35" s="161" t="str">
        <f>IF(MONTH(DATE(($C$3),AA$6,$A35))&lt;&gt;AA$6,"",CHOOSE(WEEKDAY(DATE(($C$3),AA$6,$A35),1),"日","月","火","水","木","金","土")&amp;IF(ISNA(VLOOKUP(DATE(($C$3),AA$6,$A35),祝日一覧!$A$2:$B$74,2,FALSE)),"","（祝）"))</f>
        <v>月</v>
      </c>
      <c r="AA35" s="100">
        <f>SUM('年間勤務計画書 (Ⅰ一般):年間勤務計画書 (Ⅲ)'!AA35)</f>
        <v>0</v>
      </c>
      <c r="AB35" s="160" t="str">
        <f>IF(AA35&gt;0,IF((COUNTA('年間勤務計画書 (Ⅰ一般)'!AA35,'年間勤務計画書 (Ⅰ教科)'!AA35,'年間勤務計画書 (Ⅲ)'!AA35))-(COUNTA('年間勤務計画書 (Ⅰ一般)'!AB35,'年間勤務計画書 (Ⅰ教科)'!AB35,'年間勤務計画書 (Ⅲ)'!AB35))=0,"○"," ")," ")</f>
        <v xml:space="preserve"> </v>
      </c>
      <c r="AC35" s="161" t="str">
        <f>IF(MONTH(DATE(($C$3+1),AD$6,$A35))&lt;&gt;AD$6,"",CHOOSE(WEEKDAY(DATE(($C$3+1),AD$6,$A35),1),"日","月","火","水","木","金","土")&amp;IF(ISNA(VLOOKUP(DATE(($C$3+1),AD$6,$A35),祝日一覧!$A$2:$B$74,2,FALSE)),"","（祝）"))</f>
        <v>木</v>
      </c>
      <c r="AD35" s="100">
        <f>SUM('年間勤務計画書 (Ⅰ一般):年間勤務計画書 (Ⅲ)'!AD35)</f>
        <v>0</v>
      </c>
      <c r="AE35" s="160" t="str">
        <f>IF(AD35&gt;0,IF((COUNTA('年間勤務計画書 (Ⅰ一般)'!AD35,'年間勤務計画書 (Ⅰ教科)'!AD35,'年間勤務計画書 (Ⅲ)'!AD35))-(COUNTA('年間勤務計画書 (Ⅰ一般)'!AE35,'年間勤務計画書 (Ⅰ教科)'!AE35,'年間勤務計画書 (Ⅲ)'!AE35))=0,"○"," ")," ")</f>
        <v xml:space="preserve"> </v>
      </c>
      <c r="AF35" s="161" t="str">
        <f>IF(MONTH(DATE(($C$3+1),AG$6,$A35))&lt;&gt;AG$6,"",CHOOSE(WEEKDAY(DATE(($C$3+1),AG$6,$A35),1),"日","月","火","水","木","金","土")&amp;IF(ISNA(VLOOKUP(DATE(($C$3+1),AG$6,$A35),祝日一覧!$A$2:$B$74,2,FALSE)),"","（祝）"))</f>
        <v>日</v>
      </c>
      <c r="AG35" s="100">
        <f>SUM('年間勤務計画書 (Ⅰ一般):年間勤務計画書 (Ⅲ)'!AG35)</f>
        <v>0</v>
      </c>
      <c r="AH35" s="160" t="str">
        <f>IF(AG35&gt;0,IF((COUNTA('年間勤務計画書 (Ⅰ一般)'!AG35,'年間勤務計画書 (Ⅰ教科)'!AG35,'年間勤務計画書 (Ⅲ)'!AG35))-(COUNTA('年間勤務計画書 (Ⅰ一般)'!AH35,'年間勤務計画書 (Ⅰ教科)'!AH35,'年間勤務計画書 (Ⅲ)'!AH35))=0,"○"," ")," ")</f>
        <v xml:space="preserve"> </v>
      </c>
      <c r="AI35" s="161" t="str">
        <f>IF(MONTH(DATE(($C$3+1),AJ$6,$A35))&lt;&gt;AJ$6,"",CHOOSE(WEEKDAY(DATE(($C$3+1),AJ$6,$A35),1),"日","月","火","水","木","金","土")&amp;IF(ISNA(VLOOKUP(DATE(($C$3+1),AJ$6,$A35),祝日一覧!$A$2:$B$74,2,FALSE)),"","（祝）"))</f>
        <v>日</v>
      </c>
      <c r="AJ35" s="100">
        <f>SUM('年間勤務計画書 (Ⅰ一般):年間勤務計画書 (Ⅲ)'!AJ35)</f>
        <v>0</v>
      </c>
      <c r="AK35" s="160" t="str">
        <f>IF(AJ35&gt;0,IF((COUNTA('年間勤務計画書 (Ⅰ一般)'!AJ35,'年間勤務計画書 (Ⅰ教科)'!AJ35,'年間勤務計画書 (Ⅲ)'!AJ35))-(COUNTA('年間勤務計画書 (Ⅰ一般)'!AK35,'年間勤務計画書 (Ⅰ教科)'!AK35,'年間勤務計画書 (Ⅲ)'!AK35))=0,"○"," ")," ")</f>
        <v xml:space="preserve"> </v>
      </c>
      <c r="AL35" s="89">
        <v>28</v>
      </c>
    </row>
    <row r="36" spans="1:38" ht="14.85" customHeight="1">
      <c r="A36" s="88">
        <v>29</v>
      </c>
      <c r="B36" s="58" t="str">
        <f>IF(MONTH(DATE(($C$3),C$6,$A36))&lt;&gt;C$6,"",CHOOSE(WEEKDAY(DATE(($C$3),C$6,$A36),1),"日","月","火","水","木","金","土")&amp;IF(ISNA(VLOOKUP(DATE(($C$3),C$6,$A36),祝日一覧!$A$2:$B$74,2,FALSE)),"","（祝）"))</f>
        <v>水（祝）</v>
      </c>
      <c r="C36" s="100">
        <f>SUM('年間勤務計画書 (Ⅰ一般):年間勤務計画書 (Ⅲ)'!C36)</f>
        <v>0</v>
      </c>
      <c r="D36" s="160" t="str">
        <f>IF(C36&gt;0,IF((COUNTA('年間勤務計画書 (Ⅰ一般)'!C36,'年間勤務計画書 (Ⅰ教科)'!C36,'年間勤務計画書 (Ⅲ)'!C36))-(COUNTA('年間勤務計画書 (Ⅰ一般)'!D36,'年間勤務計画書 (Ⅰ教科)'!D36,'年間勤務計画書 (Ⅲ)'!D36))=0,"○"," ")," ")</f>
        <v xml:space="preserve"> </v>
      </c>
      <c r="E36" s="161" t="str">
        <f>IF(MONTH(DATE(($C$3),F$6,$A36))&lt;&gt;F$6,"",CHOOSE(WEEKDAY(DATE(($C$3),F$6,$A36),1),"日","月","火","水","木","金","土")&amp;IF(ISNA(VLOOKUP(DATE(($C$3),F$6,$A36),祝日一覧!$A$2:$B$74,2,FALSE)),"","（祝）"))</f>
        <v>金</v>
      </c>
      <c r="F36" s="100">
        <f>SUM('年間勤務計画書 (Ⅰ一般):年間勤務計画書 (Ⅲ)'!F36)</f>
        <v>0</v>
      </c>
      <c r="G36" s="160" t="str">
        <f>IF(F36&gt;0,IF((COUNTA('年間勤務計画書 (Ⅰ一般)'!F36,'年間勤務計画書 (Ⅰ教科)'!F36,'年間勤務計画書 (Ⅲ)'!F36))-(COUNTA('年間勤務計画書 (Ⅰ一般)'!G36,'年間勤務計画書 (Ⅰ教科)'!G36,'年間勤務計画書 (Ⅲ)'!G36))=0,"○"," ")," ")</f>
        <v xml:space="preserve"> </v>
      </c>
      <c r="H36" s="161" t="str">
        <f>IF(MONTH(DATE(($C$3),I$6,$A36))&lt;&gt;I$6,"",CHOOSE(WEEKDAY(DATE(($C$3),I$6,$A36),1),"日","月","火","水","木","金","土")&amp;IF(ISNA(VLOOKUP(DATE(($C$3),I$6,$A36),祝日一覧!$A$2:$B$74,2,FALSE)),"","（祝）"))</f>
        <v>月</v>
      </c>
      <c r="I36" s="100">
        <f>SUM('年間勤務計画書 (Ⅰ一般):年間勤務計画書 (Ⅲ)'!I36)</f>
        <v>0</v>
      </c>
      <c r="J36" s="160" t="str">
        <f>IF(I36&gt;0,IF((COUNTA('年間勤務計画書 (Ⅰ一般)'!I36,'年間勤務計画書 (Ⅰ教科)'!I36,'年間勤務計画書 (Ⅲ)'!I36))-(COUNTA('年間勤務計画書 (Ⅰ一般)'!J36,'年間勤務計画書 (Ⅰ教科)'!J36,'年間勤務計画書 (Ⅲ)'!J36))=0,"○"," ")," ")</f>
        <v xml:space="preserve"> </v>
      </c>
      <c r="K36" s="161" t="str">
        <f>IF(MONTH(DATE(($C$3),L$6,$A36))&lt;&gt;L$6,"",CHOOSE(WEEKDAY(DATE(($C$3),L$6,$A36),1),"日","月","火","水","木","金","土")&amp;IF(ISNA(VLOOKUP(DATE(($C$3),L$6,$A36),祝日一覧!$A$2:$B$74,2,FALSE)),"","（祝）"))</f>
        <v>水</v>
      </c>
      <c r="L36" s="100">
        <f>SUM('年間勤務計画書 (Ⅰ一般):年間勤務計画書 (Ⅲ)'!L36)</f>
        <v>0</v>
      </c>
      <c r="M36" s="160" t="str">
        <f>IF(L36&gt;0,IF((COUNTA('年間勤務計画書 (Ⅰ一般)'!L36,'年間勤務計画書 (Ⅰ教科)'!L36,'年間勤務計画書 (Ⅲ)'!L36))-(COUNTA('年間勤務計画書 (Ⅰ一般)'!M36,'年間勤務計画書 (Ⅰ教科)'!M36,'年間勤務計画書 (Ⅲ)'!M36))=0,"○"," ")," ")</f>
        <v xml:space="preserve"> </v>
      </c>
      <c r="N36" s="161" t="str">
        <f>IF(MONTH(DATE(($C$3),O$6,$A36))&lt;&gt;O$6,"",CHOOSE(WEEKDAY(DATE(($C$3),O$6,$A36),1),"日","月","火","水","木","金","土")&amp;IF(ISNA(VLOOKUP(DATE(($C$3),O$6,$A36),祝日一覧!$A$2:$B$74,2,FALSE)),"","（祝）"))</f>
        <v>土</v>
      </c>
      <c r="O36" s="100">
        <f>SUM('年間勤務計画書 (Ⅰ一般):年間勤務計画書 (Ⅲ)'!O36)</f>
        <v>0</v>
      </c>
      <c r="P36" s="160" t="str">
        <f>IF(O36&gt;0,IF((COUNTA('年間勤務計画書 (Ⅰ一般)'!O36,'年間勤務計画書 (Ⅰ教科)'!O36,'年間勤務計画書 (Ⅲ)'!O36))-(COUNTA('年間勤務計画書 (Ⅰ一般)'!P36,'年間勤務計画書 (Ⅰ教科)'!P36,'年間勤務計画書 (Ⅲ)'!P36))=0,"○"," ")," ")</f>
        <v xml:space="preserve"> </v>
      </c>
      <c r="Q36" s="161" t="str">
        <f>IF(MONTH(DATE(($C$3),R$6,$A36))&lt;&gt;R$6,"",CHOOSE(WEEKDAY(DATE(($C$3),R$6,$A36),1),"日","月","火","水","木","金","土")&amp;IF(ISNA(VLOOKUP(DATE(($C$3),R$6,$A36),祝日一覧!$A$2:$B$74,2,FALSE)),"","（祝）"))</f>
        <v>火</v>
      </c>
      <c r="R36" s="100">
        <f>SUM('年間勤務計画書 (Ⅰ一般):年間勤務計画書 (Ⅲ)'!R36)</f>
        <v>0</v>
      </c>
      <c r="S36" s="160" t="str">
        <f>IF(R36&gt;0,IF((COUNTA('年間勤務計画書 (Ⅰ一般)'!R36,'年間勤務計画書 (Ⅰ教科)'!R36,'年間勤務計画書 (Ⅲ)'!R36))-(COUNTA('年間勤務計画書 (Ⅰ一般)'!S36,'年間勤務計画書 (Ⅰ教科)'!S36,'年間勤務計画書 (Ⅲ)'!S36))=0,"○"," ")," ")</f>
        <v xml:space="preserve"> </v>
      </c>
      <c r="T36" s="161" t="str">
        <f>IF(MONTH(DATE(($C$3),U$6,$A36))&lt;&gt;U$6,"",CHOOSE(WEEKDAY(DATE(($C$3),U$6,$A36),1),"日","月","火","水","木","金","土")&amp;IF(ISNA(VLOOKUP(DATE(($C$3),U$6,$A36),祝日一覧!$A$2:$B$74,2,FALSE)),"","（祝）"))</f>
        <v>木</v>
      </c>
      <c r="U36" s="100">
        <f>SUM('年間勤務計画書 (Ⅰ一般):年間勤務計画書 (Ⅲ)'!U36)</f>
        <v>0</v>
      </c>
      <c r="V36" s="160" t="str">
        <f>IF(U36&gt;0,IF((COUNTA('年間勤務計画書 (Ⅰ一般)'!U36,'年間勤務計画書 (Ⅰ教科)'!U36,'年間勤務計画書 (Ⅲ)'!U36))-(COUNTA('年間勤務計画書 (Ⅰ一般)'!V36,'年間勤務計画書 (Ⅰ教科)'!V36,'年間勤務計画書 (Ⅲ)'!V36))=0,"○"," ")," ")</f>
        <v xml:space="preserve"> </v>
      </c>
      <c r="W36" s="161" t="str">
        <f>IF(MONTH(DATE(($C$3),X$6,$A36))&lt;&gt;X$6,"",CHOOSE(WEEKDAY(DATE(($C$3),X$6,$A36),1),"日","月","火","水","木","金","土")&amp;IF(ISNA(VLOOKUP(DATE(($C$3),X$6,$A36),祝日一覧!$A$2:$B$74,2,FALSE)),"","（祝）"))</f>
        <v>日</v>
      </c>
      <c r="X36" s="100">
        <f>SUM('年間勤務計画書 (Ⅰ一般):年間勤務計画書 (Ⅲ)'!X36)</f>
        <v>0</v>
      </c>
      <c r="Y36" s="160" t="str">
        <f>IF(X36&gt;0,IF((COUNTA('年間勤務計画書 (Ⅰ一般)'!X36,'年間勤務計画書 (Ⅰ教科)'!X36,'年間勤務計画書 (Ⅲ)'!X36))-(COUNTA('年間勤務計画書 (Ⅰ一般)'!Y36,'年間勤務計画書 (Ⅰ教科)'!Y36,'年間勤務計画書 (Ⅲ)'!Y36))=0,"○"," ")," ")</f>
        <v xml:space="preserve"> </v>
      </c>
      <c r="Z36" s="161" t="str">
        <f>IF(MONTH(DATE(($C$3),AA$6,$A36))&lt;&gt;AA$6,"",CHOOSE(WEEKDAY(DATE(($C$3),AA$6,$A36),1),"日","月","火","水","木","金","土")&amp;IF(ISNA(VLOOKUP(DATE(($C$3),AA$6,$A36),祝日一覧!$A$2:$B$74,2,FALSE)),"","（祝）"))</f>
        <v>火</v>
      </c>
      <c r="AA36" s="100">
        <f>SUM('年間勤務計画書 (Ⅰ一般):年間勤務計画書 (Ⅲ)'!AA36)</f>
        <v>0</v>
      </c>
      <c r="AB36" s="160" t="str">
        <f>IF(AA36&gt;0,IF((COUNTA('年間勤務計画書 (Ⅰ一般)'!AA36,'年間勤務計画書 (Ⅰ教科)'!AA36,'年間勤務計画書 (Ⅲ)'!AA36))-(COUNTA('年間勤務計画書 (Ⅰ一般)'!AB36,'年間勤務計画書 (Ⅰ教科)'!AB36,'年間勤務計画書 (Ⅲ)'!AB36))=0,"○"," ")," ")</f>
        <v xml:space="preserve"> </v>
      </c>
      <c r="AC36" s="161" t="str">
        <f>IF(MONTH(DATE(($C$3+1),AD$6,$A36))&lt;&gt;AD$6,"",CHOOSE(WEEKDAY(DATE(($C$3+1),AD$6,$A36),1),"日","月","火","水","木","金","土")&amp;IF(ISNA(VLOOKUP(DATE(($C$3+1),AD$6,$A36),祝日一覧!$A$2:$B$74,2,FALSE)),"","（祝）"))</f>
        <v>金</v>
      </c>
      <c r="AD36" s="100">
        <f>SUM('年間勤務計画書 (Ⅰ一般):年間勤務計画書 (Ⅲ)'!AD36)</f>
        <v>0</v>
      </c>
      <c r="AE36" s="160" t="str">
        <f>IF(AD36&gt;0,IF((COUNTA('年間勤務計画書 (Ⅰ一般)'!AD36,'年間勤務計画書 (Ⅰ教科)'!AD36,'年間勤務計画書 (Ⅲ)'!AD36))-(COUNTA('年間勤務計画書 (Ⅰ一般)'!AE36,'年間勤務計画書 (Ⅰ教科)'!AE36,'年間勤務計画書 (Ⅲ)'!AE36))=0,"○"," ")," ")</f>
        <v xml:space="preserve"> </v>
      </c>
      <c r="AF36" s="161" t="str">
        <f>IF(MONTH(DATE(($C$3+1),AG$6,$A36))&lt;&gt;AG$6,"",CHOOSE(WEEKDAY(DATE(($C$3+1),AG$6,$A36),1),"日","月","火","水","木","金","土")&amp;IF(ISNA(VLOOKUP(DATE(($C$3+1),AG$6,$A36),祝日一覧!$A$2:$B$74,2,FALSE)),"","（祝）"))</f>
        <v/>
      </c>
      <c r="AG36" s="100">
        <f>SUM('年間勤務計画書 (Ⅰ一般):年間勤務計画書 (Ⅲ)'!AG36)</f>
        <v>0</v>
      </c>
      <c r="AH36" s="160" t="str">
        <f>IF(AG36&gt;0,IF((COUNTA('年間勤務計画書 (Ⅰ一般)'!AG36,'年間勤務計画書 (Ⅰ教科)'!AG36,'年間勤務計画書 (Ⅲ)'!AG36))-(COUNTA('年間勤務計画書 (Ⅰ一般)'!AH36,'年間勤務計画書 (Ⅰ教科)'!AH36,'年間勤務計画書 (Ⅲ)'!AH36))=0,"○"," ")," ")</f>
        <v xml:space="preserve"> </v>
      </c>
      <c r="AI36" s="161" t="str">
        <f>IF(MONTH(DATE(($C$3+1),AJ$6,$A36))&lt;&gt;AJ$6,"",CHOOSE(WEEKDAY(DATE(($C$3+1),AJ$6,$A36),1),"日","月","火","水","木","金","土")&amp;IF(ISNA(VLOOKUP(DATE(($C$3+1),AJ$6,$A36),祝日一覧!$A$2:$B$74,2,FALSE)),"","（祝）"))</f>
        <v>月</v>
      </c>
      <c r="AJ36" s="100">
        <f>SUM('年間勤務計画書 (Ⅰ一般):年間勤務計画書 (Ⅲ)'!AJ36)</f>
        <v>0</v>
      </c>
      <c r="AK36" s="160" t="str">
        <f>IF(AJ36&gt;0,IF((COUNTA('年間勤務計画書 (Ⅰ一般)'!AJ36,'年間勤務計画書 (Ⅰ教科)'!AJ36,'年間勤務計画書 (Ⅲ)'!AJ36))-(COUNTA('年間勤務計画書 (Ⅰ一般)'!AK36,'年間勤務計画書 (Ⅰ教科)'!AK36,'年間勤務計画書 (Ⅲ)'!AK36))=0,"○"," ")," ")</f>
        <v xml:space="preserve"> </v>
      </c>
      <c r="AL36" s="89">
        <v>29</v>
      </c>
    </row>
    <row r="37" spans="1:38" ht="14.85" customHeight="1">
      <c r="A37" s="88">
        <v>30</v>
      </c>
      <c r="B37" s="58" t="str">
        <f>IF(MONTH(DATE(($C$3),C$6,$A37))&lt;&gt;C$6,"",CHOOSE(WEEKDAY(DATE(($C$3),C$6,$A37),1),"日","月","火","水","木","金","土")&amp;IF(ISNA(VLOOKUP(DATE(($C$3),C$6,$A37),祝日一覧!$A$2:$B$74,2,FALSE)),"","（祝）"))</f>
        <v>木</v>
      </c>
      <c r="C37" s="100">
        <f>SUM('年間勤務計画書 (Ⅰ一般):年間勤務計画書 (Ⅲ)'!C37)</f>
        <v>0</v>
      </c>
      <c r="D37" s="160" t="str">
        <f>IF(C37&gt;0,IF((COUNTA('年間勤務計画書 (Ⅰ一般)'!C37,'年間勤務計画書 (Ⅰ教科)'!C37,'年間勤務計画書 (Ⅲ)'!C37))-(COUNTA('年間勤務計画書 (Ⅰ一般)'!D37,'年間勤務計画書 (Ⅰ教科)'!D37,'年間勤務計画書 (Ⅲ)'!D37))=0,"○"," ")," ")</f>
        <v xml:space="preserve"> </v>
      </c>
      <c r="E37" s="161" t="str">
        <f>IF(MONTH(DATE(($C$3),F$6,$A37))&lt;&gt;F$6,"",CHOOSE(WEEKDAY(DATE(($C$3),F$6,$A37),1),"日","月","火","水","木","金","土")&amp;IF(ISNA(VLOOKUP(DATE(($C$3),F$6,$A37),祝日一覧!$A$2:$B$74,2,FALSE)),"","（祝）"))</f>
        <v>土</v>
      </c>
      <c r="F37" s="100">
        <f>SUM('年間勤務計画書 (Ⅰ一般):年間勤務計画書 (Ⅲ)'!F37)</f>
        <v>0</v>
      </c>
      <c r="G37" s="160" t="str">
        <f>IF(F37&gt;0,IF((COUNTA('年間勤務計画書 (Ⅰ一般)'!F37,'年間勤務計画書 (Ⅰ教科)'!F37,'年間勤務計画書 (Ⅲ)'!F37))-(COUNTA('年間勤務計画書 (Ⅰ一般)'!G37,'年間勤務計画書 (Ⅰ教科)'!G37,'年間勤務計画書 (Ⅲ)'!G37))=0,"○"," ")," ")</f>
        <v xml:space="preserve"> </v>
      </c>
      <c r="H37" s="161" t="str">
        <f>IF(MONTH(DATE(($C$3),I$6,$A37))&lt;&gt;I$6,"",CHOOSE(WEEKDAY(DATE(($C$3),I$6,$A37),1),"日","月","火","水","木","金","土")&amp;IF(ISNA(VLOOKUP(DATE(($C$3),I$6,$A37),祝日一覧!$A$2:$B$74,2,FALSE)),"","（祝）"))</f>
        <v>火</v>
      </c>
      <c r="I37" s="100">
        <f>SUM('年間勤務計画書 (Ⅰ一般):年間勤務計画書 (Ⅲ)'!I37)</f>
        <v>0</v>
      </c>
      <c r="J37" s="160" t="str">
        <f>IF(I37&gt;0,IF((COUNTA('年間勤務計画書 (Ⅰ一般)'!I37,'年間勤務計画書 (Ⅰ教科)'!I37,'年間勤務計画書 (Ⅲ)'!I37))-(COUNTA('年間勤務計画書 (Ⅰ一般)'!J37,'年間勤務計画書 (Ⅰ教科)'!J37,'年間勤務計画書 (Ⅲ)'!J37))=0,"○"," ")," ")</f>
        <v xml:space="preserve"> </v>
      </c>
      <c r="K37" s="161" t="str">
        <f>IF(MONTH(DATE(($C$3),L$6,$A37))&lt;&gt;L$6,"",CHOOSE(WEEKDAY(DATE(($C$3),L$6,$A37),1),"日","月","火","水","木","金","土")&amp;IF(ISNA(VLOOKUP(DATE(($C$3),L$6,$A37),祝日一覧!$A$2:$B$74,2,FALSE)),"","（祝）"))</f>
        <v>木</v>
      </c>
      <c r="L37" s="100">
        <f>SUM('年間勤務計画書 (Ⅰ一般):年間勤務計画書 (Ⅲ)'!L37)</f>
        <v>0</v>
      </c>
      <c r="M37" s="160" t="str">
        <f>IF(L37&gt;0,IF((COUNTA('年間勤務計画書 (Ⅰ一般)'!L37,'年間勤務計画書 (Ⅰ教科)'!L37,'年間勤務計画書 (Ⅲ)'!L37))-(COUNTA('年間勤務計画書 (Ⅰ一般)'!M37,'年間勤務計画書 (Ⅰ教科)'!M37,'年間勤務計画書 (Ⅲ)'!M37))=0,"○"," ")," ")</f>
        <v xml:space="preserve"> </v>
      </c>
      <c r="N37" s="161" t="str">
        <f>IF(MONTH(DATE(($C$3),O$6,$A37))&lt;&gt;O$6,"",CHOOSE(WEEKDAY(DATE(($C$3),O$6,$A37),1),"日","月","火","水","木","金","土")&amp;IF(ISNA(VLOOKUP(DATE(($C$3),O$6,$A37),祝日一覧!$A$2:$B$74,2,FALSE)),"","（祝）"))</f>
        <v>日</v>
      </c>
      <c r="O37" s="100">
        <f>SUM('年間勤務計画書 (Ⅰ一般):年間勤務計画書 (Ⅲ)'!O37)</f>
        <v>0</v>
      </c>
      <c r="P37" s="160" t="str">
        <f>IF(O37&gt;0,IF((COUNTA('年間勤務計画書 (Ⅰ一般)'!O37,'年間勤務計画書 (Ⅰ教科)'!O37,'年間勤務計画書 (Ⅲ)'!O37))-(COUNTA('年間勤務計画書 (Ⅰ一般)'!P37,'年間勤務計画書 (Ⅰ教科)'!P37,'年間勤務計画書 (Ⅲ)'!P37))=0,"○"," ")," ")</f>
        <v xml:space="preserve"> </v>
      </c>
      <c r="Q37" s="161" t="str">
        <f>IF(MONTH(DATE(($C$3),R$6,$A37))&lt;&gt;R$6,"",CHOOSE(WEEKDAY(DATE(($C$3),R$6,$A37),1),"日","月","火","水","木","金","土")&amp;IF(ISNA(VLOOKUP(DATE(($C$3),R$6,$A37),祝日一覧!$A$2:$B$74,2,FALSE)),"","（祝）"))</f>
        <v>水</v>
      </c>
      <c r="R37" s="100">
        <f>SUM('年間勤務計画書 (Ⅰ一般):年間勤務計画書 (Ⅲ)'!R37)</f>
        <v>0</v>
      </c>
      <c r="S37" s="160" t="str">
        <f>IF(R37&gt;0,IF((COUNTA('年間勤務計画書 (Ⅰ一般)'!R37,'年間勤務計画書 (Ⅰ教科)'!R37,'年間勤務計画書 (Ⅲ)'!R37))-(COUNTA('年間勤務計画書 (Ⅰ一般)'!S37,'年間勤務計画書 (Ⅰ教科)'!S37,'年間勤務計画書 (Ⅲ)'!S37))=0,"○"," ")," ")</f>
        <v xml:space="preserve"> </v>
      </c>
      <c r="T37" s="161" t="str">
        <f>IF(MONTH(DATE(($C$3),U$6,$A37))&lt;&gt;U$6,"",CHOOSE(WEEKDAY(DATE(($C$3),U$6,$A37),1),"日","月","火","水","木","金","土")&amp;IF(ISNA(VLOOKUP(DATE(($C$3),U$6,$A37),祝日一覧!$A$2:$B$74,2,FALSE)),"","（祝）"))</f>
        <v>金</v>
      </c>
      <c r="U37" s="100">
        <f>SUM('年間勤務計画書 (Ⅰ一般):年間勤務計画書 (Ⅲ)'!U37)</f>
        <v>0</v>
      </c>
      <c r="V37" s="160" t="str">
        <f>IF(U37&gt;0,IF((COUNTA('年間勤務計画書 (Ⅰ一般)'!U37,'年間勤務計画書 (Ⅰ教科)'!U37,'年間勤務計画書 (Ⅲ)'!U37))-(COUNTA('年間勤務計画書 (Ⅰ一般)'!V37,'年間勤務計画書 (Ⅰ教科)'!V37,'年間勤務計画書 (Ⅲ)'!V37))=0,"○"," ")," ")</f>
        <v xml:space="preserve"> </v>
      </c>
      <c r="W37" s="161" t="str">
        <f>IF(MONTH(DATE(($C$3),X$6,$A37))&lt;&gt;X$6,"",CHOOSE(WEEKDAY(DATE(($C$3),X$6,$A37),1),"日","月","火","水","木","金","土")&amp;IF(ISNA(VLOOKUP(DATE(($C$3),X$6,$A37),祝日一覧!$A$2:$B$74,2,FALSE)),"","（祝）"))</f>
        <v>月</v>
      </c>
      <c r="X37" s="100">
        <f>SUM('年間勤務計画書 (Ⅰ一般):年間勤務計画書 (Ⅲ)'!X37)</f>
        <v>0</v>
      </c>
      <c r="Y37" s="160" t="str">
        <f>IF(X37&gt;0,IF((COUNTA('年間勤務計画書 (Ⅰ一般)'!X37,'年間勤務計画書 (Ⅰ教科)'!X37,'年間勤務計画書 (Ⅲ)'!X37))-(COUNTA('年間勤務計画書 (Ⅰ一般)'!Y37,'年間勤務計画書 (Ⅰ教科)'!Y37,'年間勤務計画書 (Ⅲ)'!Y37))=0,"○"," ")," ")</f>
        <v xml:space="preserve"> </v>
      </c>
      <c r="Z37" s="161" t="str">
        <f>IF(MONTH(DATE(($C$3),AA$6,$A37))&lt;&gt;AA$6,"",CHOOSE(WEEKDAY(DATE(($C$3),AA$6,$A37),1),"日","月","火","水","木","金","土")&amp;IF(ISNA(VLOOKUP(DATE(($C$3),AA$6,$A37),祝日一覧!$A$2:$B$74,2,FALSE)),"","（祝）"))</f>
        <v>水</v>
      </c>
      <c r="AA37" s="100">
        <f>SUM('年間勤務計画書 (Ⅰ一般):年間勤務計画書 (Ⅲ)'!AA37)</f>
        <v>0</v>
      </c>
      <c r="AB37" s="160" t="str">
        <f>IF(AA37&gt;0,IF((COUNTA('年間勤務計画書 (Ⅰ一般)'!AA37,'年間勤務計画書 (Ⅰ教科)'!AA37,'年間勤務計画書 (Ⅲ)'!AA37))-(COUNTA('年間勤務計画書 (Ⅰ一般)'!AB37,'年間勤務計画書 (Ⅰ教科)'!AB37,'年間勤務計画書 (Ⅲ)'!AB37))=0,"○"," ")," ")</f>
        <v xml:space="preserve"> </v>
      </c>
      <c r="AC37" s="161" t="str">
        <f>IF(MONTH(DATE(($C$3+1),AD$6,$A37))&lt;&gt;AD$6,"",CHOOSE(WEEKDAY(DATE(($C$3+1),AD$6,$A37),1),"日","月","火","水","木","金","土")&amp;IF(ISNA(VLOOKUP(DATE(($C$3+1),AD$6,$A37),祝日一覧!$A$2:$B$74,2,FALSE)),"","（祝）"))</f>
        <v>土</v>
      </c>
      <c r="AD37" s="100">
        <f>SUM('年間勤務計画書 (Ⅰ一般):年間勤務計画書 (Ⅲ)'!AD37)</f>
        <v>0</v>
      </c>
      <c r="AE37" s="160" t="str">
        <f>IF(AD37&gt;0,IF((COUNTA('年間勤務計画書 (Ⅰ一般)'!AD37,'年間勤務計画書 (Ⅰ教科)'!AD37,'年間勤務計画書 (Ⅲ)'!AD37))-(COUNTA('年間勤務計画書 (Ⅰ一般)'!AE37,'年間勤務計画書 (Ⅰ教科)'!AE37,'年間勤務計画書 (Ⅲ)'!AE37))=0,"○"," ")," ")</f>
        <v xml:space="preserve"> </v>
      </c>
      <c r="AF37" s="161" t="str">
        <f>IF(MONTH(DATE(($C$3+1),AG$6,$A37))&lt;&gt;AG$6,"",CHOOSE(WEEKDAY(DATE(($C$3+1),AG$6,$A37),1),"日","月","火","水","木","金","土")&amp;IF(ISNA(VLOOKUP(DATE(($C$3+1),AG$6,$A37),祝日一覧!$A$2:$B$74,2,FALSE)),"","（祝）"))</f>
        <v/>
      </c>
      <c r="AG37" s="100">
        <f>SUM('年間勤務計画書 (Ⅰ一般):年間勤務計画書 (Ⅲ)'!AG37)</f>
        <v>0</v>
      </c>
      <c r="AH37" s="160" t="str">
        <f>IF(AG37&gt;0,IF((COUNTA('年間勤務計画書 (Ⅰ一般)'!AG37,'年間勤務計画書 (Ⅰ教科)'!AG37,'年間勤務計画書 (Ⅲ)'!AG37))-(COUNTA('年間勤務計画書 (Ⅰ一般)'!AH37,'年間勤務計画書 (Ⅰ教科)'!AH37,'年間勤務計画書 (Ⅲ)'!AH37))=0,"○"," ")," ")</f>
        <v xml:space="preserve"> </v>
      </c>
      <c r="AI37" s="161" t="str">
        <f>IF(MONTH(DATE(($C$3+1),AJ$6,$A37))&lt;&gt;AJ$6,"",CHOOSE(WEEKDAY(DATE(($C$3+1),AJ$6,$A37),1),"日","月","火","水","木","金","土")&amp;IF(ISNA(VLOOKUP(DATE(($C$3+1),AJ$6,$A37),祝日一覧!$A$2:$B$74,2,FALSE)),"","（祝）"))</f>
        <v>火</v>
      </c>
      <c r="AJ37" s="100">
        <f>SUM('年間勤務計画書 (Ⅰ一般):年間勤務計画書 (Ⅲ)'!AJ37)</f>
        <v>0</v>
      </c>
      <c r="AK37" s="160" t="str">
        <f>IF(AJ37&gt;0,IF((COUNTA('年間勤務計画書 (Ⅰ一般)'!AJ37,'年間勤務計画書 (Ⅰ教科)'!AJ37,'年間勤務計画書 (Ⅲ)'!AJ37))-(COUNTA('年間勤務計画書 (Ⅰ一般)'!AK37,'年間勤務計画書 (Ⅰ教科)'!AK37,'年間勤務計画書 (Ⅲ)'!AK37))=0,"○"," ")," ")</f>
        <v xml:space="preserve"> </v>
      </c>
      <c r="AL37" s="89">
        <v>30</v>
      </c>
    </row>
    <row r="38" spans="1:38" ht="14.85" customHeight="1" thickBot="1">
      <c r="A38" s="90">
        <v>31</v>
      </c>
      <c r="B38" s="58" t="str">
        <f>IF(MONTH(DATE(($C$3),C$6,$A38))&lt;&gt;C$6,"",CHOOSE(WEEKDAY(DATE(($C$3),C$6,$A38),1),"日","月","火","水","木","金","土")&amp;IF(ISNA(VLOOKUP(DATE(($C$3),C$6,$A38),祝日一覧!$A$2:$B$74,2,FALSE)),"","（祝）"))</f>
        <v/>
      </c>
      <c r="C38" s="100">
        <f>SUM('年間勤務計画書 (Ⅰ一般):年間勤務計画書 (Ⅲ)'!C38)</f>
        <v>0</v>
      </c>
      <c r="D38" s="160" t="str">
        <f>IF(C38&gt;0,IF((COUNTA('年間勤務計画書 (Ⅰ一般)'!C38,'年間勤務計画書 (Ⅰ教科)'!C38,'年間勤務計画書 (Ⅲ)'!C38))-(COUNTA('年間勤務計画書 (Ⅰ一般)'!D38,'年間勤務計画書 (Ⅰ教科)'!D38,'年間勤務計画書 (Ⅲ)'!D38))=0,"○"," ")," ")</f>
        <v xml:space="preserve"> </v>
      </c>
      <c r="E38" s="161" t="str">
        <f>IF(MONTH(DATE(($C$3),F$6,$A38))&lt;&gt;F$6,"",CHOOSE(WEEKDAY(DATE(($C$3),F$6,$A38),1),"日","月","火","水","木","金","土")&amp;IF(ISNA(VLOOKUP(DATE(($C$3),F$6,$A38),祝日一覧!$A$2:$B$74,2,FALSE)),"","（祝）"))</f>
        <v>日</v>
      </c>
      <c r="F38" s="100">
        <f>SUM('年間勤務計画書 (Ⅰ一般):年間勤務計画書 (Ⅲ)'!F38)</f>
        <v>0</v>
      </c>
      <c r="G38" s="160" t="str">
        <f>IF(F38&gt;0,IF((COUNTA('年間勤務計画書 (Ⅰ一般)'!F38,'年間勤務計画書 (Ⅰ教科)'!F38,'年間勤務計画書 (Ⅲ)'!F38))-(COUNTA('年間勤務計画書 (Ⅰ一般)'!G38,'年間勤務計画書 (Ⅰ教科)'!G38,'年間勤務計画書 (Ⅲ)'!G38))=0,"○"," ")," ")</f>
        <v xml:space="preserve"> </v>
      </c>
      <c r="H38" s="161" t="str">
        <f>IF(MONTH(DATE(($C$3),I$6,$A38))&lt;&gt;I$6,"",CHOOSE(WEEKDAY(DATE(($C$3),I$6,$A38),1),"日","月","火","水","木","金","土")&amp;IF(ISNA(VLOOKUP(DATE(($C$3),I$6,$A38),祝日一覧!$A$2:$B$74,2,FALSE)),"","（祝）"))</f>
        <v/>
      </c>
      <c r="I38" s="100">
        <f>SUM('年間勤務計画書 (Ⅰ一般):年間勤務計画書 (Ⅲ)'!I38)</f>
        <v>0</v>
      </c>
      <c r="J38" s="160" t="str">
        <f>IF(I38&gt;0,IF((COUNTA('年間勤務計画書 (Ⅰ一般)'!I38,'年間勤務計画書 (Ⅰ教科)'!I38,'年間勤務計画書 (Ⅲ)'!I38))-(COUNTA('年間勤務計画書 (Ⅰ一般)'!J38,'年間勤務計画書 (Ⅰ教科)'!J38,'年間勤務計画書 (Ⅲ)'!J38))=0,"○"," ")," ")</f>
        <v xml:space="preserve"> </v>
      </c>
      <c r="K38" s="161" t="str">
        <f>IF(MONTH(DATE(($C$3),L$6,$A38))&lt;&gt;L$6,"",CHOOSE(WEEKDAY(DATE(($C$3),L$6,$A38),1),"日","月","火","水","木","金","土")&amp;IF(ISNA(VLOOKUP(DATE(($C$3),L$6,$A38),祝日一覧!$A$2:$B$74,2,FALSE)),"","（祝）"))</f>
        <v>金</v>
      </c>
      <c r="L38" s="100">
        <f>SUM('年間勤務計画書 (Ⅰ一般):年間勤務計画書 (Ⅲ)'!L38)</f>
        <v>0</v>
      </c>
      <c r="M38" s="160" t="str">
        <f>IF(L38&gt;0,IF((COUNTA('年間勤務計画書 (Ⅰ一般)'!L38,'年間勤務計画書 (Ⅰ教科)'!L38,'年間勤務計画書 (Ⅲ)'!L38))-(COUNTA('年間勤務計画書 (Ⅰ一般)'!M38,'年間勤務計画書 (Ⅰ教科)'!M38,'年間勤務計画書 (Ⅲ)'!M38))=0,"○"," ")," ")</f>
        <v xml:space="preserve"> </v>
      </c>
      <c r="N38" s="161" t="str">
        <f>IF(MONTH(DATE(($C$3),O$6,$A38))&lt;&gt;O$6,"",CHOOSE(WEEKDAY(DATE(($C$3),O$6,$A38),1),"日","月","火","水","木","金","土")&amp;IF(ISNA(VLOOKUP(DATE(($C$3),O$6,$A38),祝日一覧!$A$2:$B$74,2,FALSE)),"","（祝）"))</f>
        <v>月</v>
      </c>
      <c r="O38" s="100">
        <f>SUM('年間勤務計画書 (Ⅰ一般):年間勤務計画書 (Ⅲ)'!O38)</f>
        <v>0</v>
      </c>
      <c r="P38" s="160" t="str">
        <f>IF(O38&gt;0,IF((COUNTA('年間勤務計画書 (Ⅰ一般)'!O38,'年間勤務計画書 (Ⅰ教科)'!O38,'年間勤務計画書 (Ⅲ)'!O38))-(COUNTA('年間勤務計画書 (Ⅰ一般)'!P38,'年間勤務計画書 (Ⅰ教科)'!P38,'年間勤務計画書 (Ⅲ)'!P38))=0,"○"," ")," ")</f>
        <v xml:space="preserve"> </v>
      </c>
      <c r="Q38" s="161" t="str">
        <f>IF(MONTH(DATE(($C$3),R$6,$A38))&lt;&gt;R$6,"",CHOOSE(WEEKDAY(DATE(($C$3),R$6,$A38),1),"日","月","火","水","木","金","土")&amp;IF(ISNA(VLOOKUP(DATE(($C$3),R$6,$A38),祝日一覧!$A$2:$B$74,2,FALSE)),"","（祝）"))</f>
        <v/>
      </c>
      <c r="R38" s="100">
        <f>SUM('年間勤務計画書 (Ⅰ一般):年間勤務計画書 (Ⅲ)'!R38)</f>
        <v>0</v>
      </c>
      <c r="S38" s="160" t="str">
        <f>IF(R38&gt;0,IF((COUNTA('年間勤務計画書 (Ⅰ一般)'!R38,'年間勤務計画書 (Ⅰ教科)'!R38,'年間勤務計画書 (Ⅲ)'!R38))-(COUNTA('年間勤務計画書 (Ⅰ一般)'!S38,'年間勤務計画書 (Ⅰ教科)'!S38,'年間勤務計画書 (Ⅲ)'!S38))=0,"○"," ")," ")</f>
        <v xml:space="preserve"> </v>
      </c>
      <c r="T38" s="161" t="str">
        <f>IF(MONTH(DATE(($C$3),U$6,$A38))&lt;&gt;U$6,"",CHOOSE(WEEKDAY(DATE(($C$3),U$6,$A38),1),"日","月","火","水","木","金","土")&amp;IF(ISNA(VLOOKUP(DATE(($C$3),U$6,$A38),祝日一覧!$A$2:$B$74,2,FALSE)),"","（祝）"))</f>
        <v>土</v>
      </c>
      <c r="U38" s="100">
        <f>SUM('年間勤務計画書 (Ⅰ一般):年間勤務計画書 (Ⅲ)'!U38)</f>
        <v>0</v>
      </c>
      <c r="V38" s="160" t="str">
        <f>IF(U38&gt;0,IF((COUNTA('年間勤務計画書 (Ⅰ一般)'!U38,'年間勤務計画書 (Ⅰ教科)'!U38,'年間勤務計画書 (Ⅲ)'!U38))-(COUNTA('年間勤務計画書 (Ⅰ一般)'!V38,'年間勤務計画書 (Ⅰ教科)'!V38,'年間勤務計画書 (Ⅲ)'!V38))=0,"○"," ")," ")</f>
        <v xml:space="preserve"> </v>
      </c>
      <c r="W38" s="161" t="str">
        <f>IF(MONTH(DATE(($C$3),X$6,$A38))&lt;&gt;X$6,"",CHOOSE(WEEKDAY(DATE(($C$3),X$6,$A38),1),"日","月","火","水","木","金","土")&amp;IF(ISNA(VLOOKUP(DATE(($C$3),X$6,$A38),祝日一覧!$A$2:$B$74,2,FALSE)),"","（祝）"))</f>
        <v/>
      </c>
      <c r="X38" s="100">
        <f>SUM('年間勤務計画書 (Ⅰ一般):年間勤務計画書 (Ⅲ)'!X38)</f>
        <v>0</v>
      </c>
      <c r="Y38" s="160" t="str">
        <f>IF(X38&gt;0,IF((COUNTA('年間勤務計画書 (Ⅰ一般)'!X38,'年間勤務計画書 (Ⅰ教科)'!X38,'年間勤務計画書 (Ⅲ)'!X38))-(COUNTA('年間勤務計画書 (Ⅰ一般)'!Y38,'年間勤務計画書 (Ⅰ教科)'!Y38,'年間勤務計画書 (Ⅲ)'!Y38))=0,"○"," ")," ")</f>
        <v xml:space="preserve"> </v>
      </c>
      <c r="Z38" s="161" t="str">
        <f>IF(MONTH(DATE(($C$3),AA$6,$A38))&lt;&gt;AA$6,"",CHOOSE(WEEKDAY(DATE(($C$3),AA$6,$A38),1),"日","月","火","水","木","金","土")&amp;IF(ISNA(VLOOKUP(DATE(($C$3),AA$6,$A38),祝日一覧!$A$2:$B$74,2,FALSE)),"","（祝）"))</f>
        <v>木</v>
      </c>
      <c r="AA38" s="100">
        <f>SUM('年間勤務計画書 (Ⅰ一般):年間勤務計画書 (Ⅲ)'!AA38)</f>
        <v>0</v>
      </c>
      <c r="AB38" s="160" t="str">
        <f>IF(AA38&gt;0,IF((COUNTA('年間勤務計画書 (Ⅰ一般)'!AA38,'年間勤務計画書 (Ⅰ教科)'!AA38,'年間勤務計画書 (Ⅲ)'!AA38))-(COUNTA('年間勤務計画書 (Ⅰ一般)'!AB38,'年間勤務計画書 (Ⅰ教科)'!AB38,'年間勤務計画書 (Ⅲ)'!AB38))=0,"○"," ")," ")</f>
        <v xml:space="preserve"> </v>
      </c>
      <c r="AC38" s="161" t="str">
        <f>IF(MONTH(DATE(($C$3+1),AD$6,$A38))&lt;&gt;AD$6,"",CHOOSE(WEEKDAY(DATE(($C$3+1),AD$6,$A38),1),"日","月","火","水","木","金","土")&amp;IF(ISNA(VLOOKUP(DATE(($C$3+1),AD$6,$A38),祝日一覧!$A$2:$B$74,2,FALSE)),"","（祝）"))</f>
        <v>日</v>
      </c>
      <c r="AD38" s="100">
        <f>SUM('年間勤務計画書 (Ⅰ一般):年間勤務計画書 (Ⅲ)'!AD38)</f>
        <v>0</v>
      </c>
      <c r="AE38" s="160" t="str">
        <f>IF(AD38&gt;0,IF((COUNTA('年間勤務計画書 (Ⅰ一般)'!AD38,'年間勤務計画書 (Ⅰ教科)'!AD38,'年間勤務計画書 (Ⅲ)'!AD38))-(COUNTA('年間勤務計画書 (Ⅰ一般)'!AE38,'年間勤務計画書 (Ⅰ教科)'!AE38,'年間勤務計画書 (Ⅲ)'!AE38))=0,"○"," ")," ")</f>
        <v xml:space="preserve"> </v>
      </c>
      <c r="AF38" s="161" t="str">
        <f>IF(MONTH(DATE(($C$3+1),AG$6,$A38))&lt;&gt;AG$6,"",CHOOSE(WEEKDAY(DATE(($C$3+1),AG$6,$A38),1),"日","月","火","水","木","金","土")&amp;IF(ISNA(VLOOKUP(DATE(($C$3+1),AG$6,$A38),祝日一覧!$A$2:$B$74,2,FALSE)),"","（祝）"))</f>
        <v/>
      </c>
      <c r="AG38" s="100">
        <f>SUM('年間勤務計画書 (Ⅰ一般):年間勤務計画書 (Ⅲ)'!AG38)</f>
        <v>0</v>
      </c>
      <c r="AH38" s="160" t="str">
        <f>IF(AG38&gt;0,IF((COUNTA('年間勤務計画書 (Ⅰ一般)'!AG38,'年間勤務計画書 (Ⅰ教科)'!AG38,'年間勤務計画書 (Ⅲ)'!AG38))-(COUNTA('年間勤務計画書 (Ⅰ一般)'!AH38,'年間勤務計画書 (Ⅰ教科)'!AH38,'年間勤務計画書 (Ⅲ)'!AH38))=0,"○"," ")," ")</f>
        <v xml:space="preserve"> </v>
      </c>
      <c r="AI38" s="161" t="str">
        <f>IF(MONTH(DATE(($C$3+1),AJ$6,$A38))&lt;&gt;AJ$6,"",CHOOSE(WEEKDAY(DATE(($C$3+1),AJ$6,$A38),1),"日","月","火","水","木","金","土")&amp;IF(ISNA(VLOOKUP(DATE(($C$3+1),AJ$6,$A38),祝日一覧!$A$2:$B$74,2,FALSE)),"","（祝）"))</f>
        <v>水</v>
      </c>
      <c r="AJ38" s="100">
        <f>SUM('年間勤務計画書 (Ⅰ一般):年間勤務計画書 (Ⅲ)'!AJ38)</f>
        <v>0</v>
      </c>
      <c r="AK38" s="160" t="str">
        <f>IF(AJ38&gt;0,IF((COUNTA('年間勤務計画書 (Ⅰ一般)'!AJ38,'年間勤務計画書 (Ⅰ教科)'!AJ38,'年間勤務計画書 (Ⅲ)'!AJ38))-(COUNTA('年間勤務計画書 (Ⅰ一般)'!AK38,'年間勤務計画書 (Ⅰ教科)'!AK38,'年間勤務計画書 (Ⅲ)'!AK38))=0,"○"," ")," ")</f>
        <v xml:space="preserve"> </v>
      </c>
      <c r="AL38" s="91">
        <v>31</v>
      </c>
    </row>
    <row r="39" spans="1:38" ht="14.45" customHeight="1">
      <c r="A39" s="242" t="s">
        <v>176</v>
      </c>
      <c r="B39" s="243"/>
      <c r="C39" s="146">
        <f>COUNTIF(C8:C38,"&gt;0")-COUNTIF(D8:D38,"○")</f>
        <v>0</v>
      </c>
      <c r="D39" s="66" t="s">
        <v>7</v>
      </c>
      <c r="E39" s="67"/>
      <c r="F39" s="155">
        <f>COUNTIF(F8:F38,"&gt;0")-COUNTIF(G8:G38,"○")</f>
        <v>0</v>
      </c>
      <c r="G39" s="66" t="s">
        <v>7</v>
      </c>
      <c r="H39" s="67"/>
      <c r="I39" s="155">
        <f>COUNTIF(I8:I38,"&gt;0")-COUNTIF(J8:J38,"○")</f>
        <v>0</v>
      </c>
      <c r="J39" s="66" t="s">
        <v>7</v>
      </c>
      <c r="K39" s="67"/>
      <c r="L39" s="155">
        <f>COUNTIF(L8:L38,"&gt;0")-COUNTIF(M8:M38,"○")</f>
        <v>0</v>
      </c>
      <c r="M39" s="66" t="s">
        <v>7</v>
      </c>
      <c r="N39" s="67"/>
      <c r="O39" s="155">
        <f>COUNTIF(O8:O38,"&gt;0")-COUNTIF(P8:P38,"○")</f>
        <v>0</v>
      </c>
      <c r="P39" s="66" t="s">
        <v>7</v>
      </c>
      <c r="Q39" s="67"/>
      <c r="R39" s="155">
        <f>COUNTIF(R8:R38,"&gt;0")-COUNTIF(S8:S38,"○")</f>
        <v>0</v>
      </c>
      <c r="S39" s="66" t="s">
        <v>7</v>
      </c>
      <c r="T39" s="67"/>
      <c r="U39" s="155">
        <f>COUNTIF(U8:U38,"&gt;0")-COUNTIF(V8:V38,"○")</f>
        <v>0</v>
      </c>
      <c r="V39" s="66" t="s">
        <v>7</v>
      </c>
      <c r="W39" s="67"/>
      <c r="X39" s="155">
        <f>COUNTIF(X8:X38,"&gt;0")-COUNTIF(Y8:Y38,"○")</f>
        <v>0</v>
      </c>
      <c r="Y39" s="66" t="s">
        <v>7</v>
      </c>
      <c r="Z39" s="67"/>
      <c r="AA39" s="155">
        <f>COUNTIF(AA8:AA38,"&gt;0")-COUNTIF(AB8:AB38,"○")</f>
        <v>0</v>
      </c>
      <c r="AB39" s="66" t="s">
        <v>7</v>
      </c>
      <c r="AC39" s="67"/>
      <c r="AD39" s="155">
        <f>COUNTIF(AD8:AD38,"&gt;0")-COUNTIF(AE8:AE38,"○")</f>
        <v>0</v>
      </c>
      <c r="AE39" s="66" t="s">
        <v>7</v>
      </c>
      <c r="AF39" s="67"/>
      <c r="AG39" s="155">
        <f>COUNTIF(AG8:AG38,"&gt;0")-COUNTIF(AH8:AH38,"○")</f>
        <v>0</v>
      </c>
      <c r="AH39" s="66" t="s">
        <v>7</v>
      </c>
      <c r="AI39" s="67"/>
      <c r="AJ39" s="155">
        <f>COUNTIF(AJ8:AJ38,"&gt;0")-COUNTIF(AK8:AK38,"○")</f>
        <v>0</v>
      </c>
      <c r="AK39" s="68" t="s">
        <v>7</v>
      </c>
      <c r="AL39" s="69"/>
    </row>
    <row r="40" spans="1:38" ht="14.45" customHeight="1" thickBot="1">
      <c r="A40" s="240" t="s">
        <v>8</v>
      </c>
      <c r="B40" s="241"/>
      <c r="C40" s="70">
        <f>SUM(C8:C38)</f>
        <v>0</v>
      </c>
      <c r="D40" s="71" t="s">
        <v>6</v>
      </c>
      <c r="E40" s="72"/>
      <c r="F40" s="73">
        <f>SUM(F8:F38)</f>
        <v>0</v>
      </c>
      <c r="G40" s="71" t="s">
        <v>6</v>
      </c>
      <c r="H40" s="72"/>
      <c r="I40" s="73">
        <f>SUM(I8:I38)</f>
        <v>0</v>
      </c>
      <c r="J40" s="71" t="s">
        <v>6</v>
      </c>
      <c r="K40" s="72"/>
      <c r="L40" s="73">
        <f>SUM(L8:L38)</f>
        <v>0</v>
      </c>
      <c r="M40" s="71" t="s">
        <v>6</v>
      </c>
      <c r="N40" s="72"/>
      <c r="O40" s="73">
        <f>SUM(O8:O38)</f>
        <v>0</v>
      </c>
      <c r="P40" s="71" t="s">
        <v>6</v>
      </c>
      <c r="Q40" s="72"/>
      <c r="R40" s="73">
        <f>SUM(R8:R38)</f>
        <v>0</v>
      </c>
      <c r="S40" s="71" t="s">
        <v>6</v>
      </c>
      <c r="T40" s="72"/>
      <c r="U40" s="73">
        <f>SUM(U8:U38)</f>
        <v>0</v>
      </c>
      <c r="V40" s="71" t="s">
        <v>6</v>
      </c>
      <c r="W40" s="72"/>
      <c r="X40" s="73">
        <f>SUM(X8:X38)</f>
        <v>0</v>
      </c>
      <c r="Y40" s="71" t="s">
        <v>6</v>
      </c>
      <c r="Z40" s="72"/>
      <c r="AA40" s="73">
        <f>SUM(AA8:AA38)</f>
        <v>0</v>
      </c>
      <c r="AB40" s="71" t="s">
        <v>6</v>
      </c>
      <c r="AC40" s="72"/>
      <c r="AD40" s="73">
        <f>SUM(AD8:AD38)</f>
        <v>0</v>
      </c>
      <c r="AE40" s="71" t="s">
        <v>6</v>
      </c>
      <c r="AF40" s="72"/>
      <c r="AG40" s="73">
        <f>SUM(AG8:AG38)</f>
        <v>0</v>
      </c>
      <c r="AH40" s="71" t="s">
        <v>6</v>
      </c>
      <c r="AI40" s="72"/>
      <c r="AJ40" s="73">
        <f>SUM(AJ8:AJ38)</f>
        <v>0</v>
      </c>
      <c r="AK40" s="74" t="s">
        <v>6</v>
      </c>
      <c r="AL40" s="75"/>
    </row>
    <row r="41" spans="1:38" ht="8.25" customHeight="1" thickBot="1"/>
    <row r="42" spans="1:38" ht="14.25" thickBot="1">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AF42" s="224" t="s">
        <v>177</v>
      </c>
      <c r="AG42" s="225"/>
      <c r="AH42" s="225"/>
      <c r="AI42" s="202">
        <f>C39+F39+I39+L39+O39+R39+U39+X39+AA39+AD39+AG39+AJ39</f>
        <v>0</v>
      </c>
      <c r="AJ42" s="203"/>
      <c r="AK42" s="203"/>
      <c r="AL42" s="92" t="s">
        <v>7</v>
      </c>
    </row>
    <row r="43" spans="1:38" ht="14.25" thickBot="1">
      <c r="B43" s="83" t="s">
        <v>113</v>
      </c>
      <c r="C43" s="204" t="s">
        <v>225</v>
      </c>
      <c r="D43" s="204"/>
      <c r="E43" s="204"/>
      <c r="F43" s="204"/>
      <c r="G43" s="204"/>
      <c r="H43" s="204"/>
      <c r="I43" s="204"/>
      <c r="J43" s="204"/>
      <c r="K43" s="204"/>
      <c r="L43" s="204"/>
      <c r="M43" s="204"/>
      <c r="N43" s="204"/>
      <c r="O43" s="204"/>
      <c r="P43" s="204"/>
      <c r="Q43" s="204"/>
      <c r="R43" s="204"/>
      <c r="S43" s="204"/>
      <c r="T43" s="204"/>
      <c r="U43" s="204"/>
      <c r="Z43" s="205" t="s">
        <v>179</v>
      </c>
      <c r="AA43" s="206"/>
      <c r="AB43" s="258">
        <f>SUM('年間勤務計画書 (Ⅰ一般):年間勤務計画書 (Ⅲ)'!AB43)</f>
        <v>0</v>
      </c>
      <c r="AC43" s="258"/>
      <c r="AD43" s="109" t="s">
        <v>6</v>
      </c>
      <c r="AF43" s="208" t="s">
        <v>9</v>
      </c>
      <c r="AG43" s="209"/>
      <c r="AH43" s="209"/>
      <c r="AI43" s="210">
        <f>C40+F40+I40+L40+O40+R40+U40+X40+AA40+AD40+AG40+AJ40</f>
        <v>0</v>
      </c>
      <c r="AJ43" s="211"/>
      <c r="AK43" s="211"/>
      <c r="AL43" s="93" t="s">
        <v>6</v>
      </c>
    </row>
    <row r="45" spans="1:38">
      <c r="B45" s="98"/>
      <c r="C45" s="98"/>
      <c r="D45" s="99"/>
      <c r="E45" s="98"/>
      <c r="F45" s="94" t="s">
        <v>11</v>
      </c>
    </row>
    <row r="46" spans="1:38">
      <c r="B46" s="95"/>
      <c r="C46" s="95"/>
      <c r="D46" s="96"/>
      <c r="E46" s="95"/>
      <c r="F46" s="94" t="s">
        <v>12</v>
      </c>
      <c r="G46" s="94"/>
      <c r="H46" s="97"/>
    </row>
  </sheetData>
  <mergeCells count="56">
    <mergeCell ref="Z43:AA43"/>
    <mergeCell ref="AB43:AC43"/>
    <mergeCell ref="AC6:AC7"/>
    <mergeCell ref="AF6:AF7"/>
    <mergeCell ref="AI6:AI7"/>
    <mergeCell ref="AI43:AK43"/>
    <mergeCell ref="AL6:AL7"/>
    <mergeCell ref="C42:Y42"/>
    <mergeCell ref="N6:N7"/>
    <mergeCell ref="Q6:Q7"/>
    <mergeCell ref="T6:T7"/>
    <mergeCell ref="W6:W7"/>
    <mergeCell ref="Z6:Z7"/>
    <mergeCell ref="AI42:AK42"/>
    <mergeCell ref="AD6:AE6"/>
    <mergeCell ref="AG6:AH6"/>
    <mergeCell ref="AJ6:AK6"/>
    <mergeCell ref="AB2:AC2"/>
    <mergeCell ref="L4:P4"/>
    <mergeCell ref="V2:X2"/>
    <mergeCell ref="S3:U4"/>
    <mergeCell ref="V3:X4"/>
    <mergeCell ref="Y3:AA4"/>
    <mergeCell ref="J3:Q3"/>
    <mergeCell ref="A40:B40"/>
    <mergeCell ref="U6:V6"/>
    <mergeCell ref="X6:Y6"/>
    <mergeCell ref="AA6:AB6"/>
    <mergeCell ref="C6:D6"/>
    <mergeCell ref="F6:G6"/>
    <mergeCell ref="I6:J6"/>
    <mergeCell ref="L6:M6"/>
    <mergeCell ref="O6:P6"/>
    <mergeCell ref="R6:S6"/>
    <mergeCell ref="A39:B39"/>
    <mergeCell ref="A6:A7"/>
    <mergeCell ref="B6:B7"/>
    <mergeCell ref="E6:E7"/>
    <mergeCell ref="H6:H7"/>
    <mergeCell ref="K6:K7"/>
    <mergeCell ref="C43:U43"/>
    <mergeCell ref="AF42:AH42"/>
    <mergeCell ref="AF43:AH43"/>
    <mergeCell ref="AD5:AI5"/>
    <mergeCell ref="R2:R4"/>
    <mergeCell ref="S2:U2"/>
    <mergeCell ref="AB3:AC4"/>
    <mergeCell ref="AD2:AF2"/>
    <mergeCell ref="AD4:AF4"/>
    <mergeCell ref="AG2:AL2"/>
    <mergeCell ref="AG3:AL3"/>
    <mergeCell ref="AG4:AL4"/>
    <mergeCell ref="AD3:AF3"/>
    <mergeCell ref="Y2:AA2"/>
    <mergeCell ref="G3:I3"/>
    <mergeCell ref="C3:F3"/>
  </mergeCells>
  <phoneticPr fontId="6"/>
  <conditionalFormatting sqref="B8:B38 E8:E38 H8:H38 K8:K38 N8:N38 Q8:Q38 T8:T38 W8:W38 Z8:Z38 AC8:AC38 AF8:AF38 AI8:AI38">
    <cfRule type="cellIs" dxfId="479" priority="805" operator="equal">
      <formula>"日（祝）"</formula>
    </cfRule>
    <cfRule type="cellIs" dxfId="478" priority="806" operator="equal">
      <formula>"土（祝）"</formula>
    </cfRule>
  </conditionalFormatting>
  <conditionalFormatting sqref="B8:AK38">
    <cfRule type="cellIs" dxfId="477" priority="1" operator="equal">
      <formula>"金（休）"</formula>
    </cfRule>
    <cfRule type="cellIs" dxfId="476" priority="2" operator="equal">
      <formula>"木（休）"</formula>
    </cfRule>
    <cfRule type="cellIs" dxfId="475" priority="3" operator="equal">
      <formula>"水（休）"</formula>
    </cfRule>
    <cfRule type="cellIs" dxfId="474" priority="4" operator="equal">
      <formula>"火（休）"</formula>
    </cfRule>
    <cfRule type="cellIs" dxfId="473" priority="5" operator="equal">
      <formula>"月（休）"</formula>
    </cfRule>
    <cfRule type="cellIs" dxfId="472" priority="6" operator="equal">
      <formula>"金（祝）"</formula>
    </cfRule>
    <cfRule type="cellIs" dxfId="471" priority="7" operator="equal">
      <formula>"木（祝）"</formula>
    </cfRule>
    <cfRule type="cellIs" dxfId="470" priority="8" operator="equal">
      <formula>"水（祝）"</formula>
    </cfRule>
    <cfRule type="cellIs" dxfId="469" priority="9" operator="equal">
      <formula>"火（祝）"</formula>
    </cfRule>
    <cfRule type="cellIs" dxfId="468" priority="10" operator="equal">
      <formula>"月（祝）"</formula>
    </cfRule>
    <cfRule type="cellIs" dxfId="467" priority="11" operator="equal">
      <formula>"土"</formula>
    </cfRule>
    <cfRule type="cellIs" dxfId="466" priority="12" operator="equal">
      <formula>"日"</formula>
    </cfRule>
  </conditionalFormatting>
  <dataValidations count="1">
    <dataValidation allowBlank="1" showErrorMessage="1" prompt="年度を入力ください。_x000a_H２２～２４年度まで対応しています。" sqref="C3" xr:uid="{00000000-0002-0000-0200-000000000000}"/>
  </dataValidations>
  <pageMargins left="0.19685039370078741" right="0.15748031496062992" top="0.23622047244094491" bottom="0.15748031496062992" header="0" footer="0"/>
  <pageSetup paperSize="9"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ErrorMessage="1" prompt="年度を入力ください。_x000a_H２２～２４年度まで対応しています。" xr:uid="{00000000-0002-0000-0200-000001000000}">
          <x14:formula1>
            <xm:f>プルダウン用!$B$4:$B$16</xm:f>
          </x14:formula1>
          <xm:sqref>G3:I3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4:B16"/>
  <sheetViews>
    <sheetView workbookViewId="0">
      <selection activeCell="D4" sqref="D4"/>
    </sheetView>
  </sheetViews>
  <sheetFormatPr defaultRowHeight="13.5"/>
  <sheetData>
    <row r="4" spans="2:2">
      <c r="B4" t="s">
        <v>168</v>
      </c>
    </row>
    <row r="5" spans="2:2">
      <c r="B5">
        <v>4</v>
      </c>
    </row>
    <row r="6" spans="2:2">
      <c r="B6">
        <v>5</v>
      </c>
    </row>
    <row r="7" spans="2:2">
      <c r="B7">
        <v>6</v>
      </c>
    </row>
    <row r="8" spans="2:2">
      <c r="B8">
        <v>7</v>
      </c>
    </row>
    <row r="9" spans="2:2">
      <c r="B9">
        <v>8</v>
      </c>
    </row>
    <row r="10" spans="2:2">
      <c r="B10">
        <v>9</v>
      </c>
    </row>
    <row r="11" spans="2:2">
      <c r="B11">
        <v>10</v>
      </c>
    </row>
    <row r="12" spans="2:2">
      <c r="B12">
        <v>11</v>
      </c>
    </row>
    <row r="13" spans="2:2">
      <c r="B13">
        <v>12</v>
      </c>
    </row>
    <row r="14" spans="2:2">
      <c r="B14">
        <v>1</v>
      </c>
    </row>
    <row r="15" spans="2:2">
      <c r="B15">
        <v>2</v>
      </c>
    </row>
    <row r="16" spans="2:2">
      <c r="B16">
        <v>3</v>
      </c>
    </row>
  </sheetData>
  <phoneticPr fontId="6"/>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B050"/>
  </sheetPr>
  <dimension ref="A1:AL46"/>
  <sheetViews>
    <sheetView showGridLines="0" showZeros="0" zoomScaleNormal="100" workbookViewId="0">
      <pane xSplit="1" ySplit="6" topLeftCell="B7" activePane="bottomRight" state="frozen"/>
      <selection activeCell="L19" sqref="L19"/>
      <selection pane="topRight" activeCell="L19" sqref="L19"/>
      <selection pane="bottomLeft" activeCell="L19" sqref="L19"/>
      <selection pane="bottomRight" activeCell="E13" sqref="E13"/>
    </sheetView>
  </sheetViews>
  <sheetFormatPr defaultRowHeight="13.5"/>
  <cols>
    <col min="1" max="1" width="3.25" style="148" customWidth="1"/>
    <col min="2" max="2" width="3.875" style="83" customWidth="1"/>
    <col min="3" max="3" width="4.125" style="83" customWidth="1"/>
    <col min="4" max="4" width="3.625" style="84" customWidth="1"/>
    <col min="5" max="5" width="3.875" style="83" customWidth="1"/>
    <col min="6" max="6" width="4.125" style="84" customWidth="1"/>
    <col min="7" max="7" width="3.625" style="84" customWidth="1"/>
    <col min="8" max="8" width="3.875" style="83" customWidth="1"/>
    <col min="9" max="9" width="4.125" style="84" customWidth="1"/>
    <col min="10" max="10" width="3.625" style="84" customWidth="1"/>
    <col min="11" max="11" width="3.875" style="83" customWidth="1"/>
    <col min="12" max="12" width="4.125" style="84" customWidth="1"/>
    <col min="13" max="13" width="3.625" style="84" customWidth="1"/>
    <col min="14" max="14" width="3.875" style="83" customWidth="1"/>
    <col min="15" max="15" width="4.125" style="84" customWidth="1"/>
    <col min="16" max="16" width="3.625" style="84" customWidth="1"/>
    <col min="17" max="17" width="3.875" style="83" customWidth="1"/>
    <col min="18" max="18" width="4.125" style="84" customWidth="1"/>
    <col min="19" max="19" width="3.625" style="84" customWidth="1"/>
    <col min="20" max="20" width="3.875" style="83" customWidth="1"/>
    <col min="21" max="21" width="4.125" style="84" customWidth="1"/>
    <col min="22" max="22" width="3.625" style="84" customWidth="1"/>
    <col min="23" max="23" width="3.875" style="83" customWidth="1"/>
    <col min="24" max="24" width="4.125" style="84" customWidth="1"/>
    <col min="25" max="25" width="3.625" style="84" customWidth="1"/>
    <col min="26" max="26" width="3.875" style="83" customWidth="1"/>
    <col min="27" max="27" width="4.125" style="84" customWidth="1"/>
    <col min="28" max="28" width="3.625" style="84" customWidth="1"/>
    <col min="29" max="29" width="3.875" style="83" customWidth="1"/>
    <col min="30" max="30" width="4.125" style="84" customWidth="1"/>
    <col min="31" max="31" width="3.625" style="84" customWidth="1"/>
    <col min="32" max="32" width="3.875" style="83" customWidth="1"/>
    <col min="33" max="33" width="4.125" style="84" customWidth="1"/>
    <col min="34" max="34" width="3.625" style="84" customWidth="1"/>
    <col min="35" max="35" width="3.875" style="83" customWidth="1"/>
    <col min="36" max="36" width="4.125" style="84" customWidth="1"/>
    <col min="37" max="37" width="3.625" style="84" customWidth="1"/>
    <col min="38" max="38" width="3.25" style="148" customWidth="1"/>
    <col min="39" max="16384" width="9" style="84"/>
  </cols>
  <sheetData>
    <row r="1" spans="1:38" ht="2.1" customHeight="1" thickBot="1">
      <c r="G1" s="85"/>
      <c r="J1" s="85"/>
      <c r="M1" s="85"/>
      <c r="P1" s="85"/>
      <c r="S1" s="85"/>
      <c r="V1" s="85"/>
      <c r="Y1" s="85"/>
      <c r="AB1" s="85"/>
      <c r="AE1" s="85"/>
      <c r="AH1" s="85"/>
      <c r="AK1" s="85"/>
    </row>
    <row r="2" spans="1:38" ht="17.25" customHeight="1" thickBot="1">
      <c r="D2" s="85"/>
      <c r="G2" s="85"/>
      <c r="J2" s="85"/>
      <c r="M2" s="85"/>
      <c r="P2" s="85"/>
      <c r="R2" s="166" t="s">
        <v>140</v>
      </c>
      <c r="S2" s="227" t="s">
        <v>141</v>
      </c>
      <c r="T2" s="228"/>
      <c r="U2" s="229"/>
      <c r="V2" s="227" t="s">
        <v>142</v>
      </c>
      <c r="W2" s="228"/>
      <c r="X2" s="229"/>
      <c r="Y2" s="235" t="s">
        <v>143</v>
      </c>
      <c r="Z2" s="236"/>
      <c r="AA2" s="237"/>
      <c r="AB2" s="245" t="s">
        <v>144</v>
      </c>
      <c r="AC2" s="237"/>
      <c r="AD2" s="230" t="s">
        <v>5</v>
      </c>
      <c r="AE2" s="230"/>
      <c r="AF2" s="230"/>
      <c r="AG2" s="260" t="s">
        <v>127</v>
      </c>
      <c r="AH2" s="261"/>
      <c r="AI2" s="261"/>
      <c r="AJ2" s="261"/>
      <c r="AK2" s="261"/>
      <c r="AL2" s="262"/>
    </row>
    <row r="3" spans="1:38" ht="21.95" customHeight="1">
      <c r="C3" s="259">
        <f>'年間勤務計画書 (合計)'!$C$3:$F$3</f>
        <v>2026</v>
      </c>
      <c r="D3" s="259"/>
      <c r="E3" s="259"/>
      <c r="F3" s="259"/>
      <c r="G3" s="264" t="str">
        <f>'年間勤務計画書 (合計)'!G3:I3</f>
        <v>当初</v>
      </c>
      <c r="H3" s="264"/>
      <c r="I3" s="264"/>
      <c r="J3" s="218" t="s">
        <v>167</v>
      </c>
      <c r="K3" s="218"/>
      <c r="L3" s="218"/>
      <c r="M3" s="218"/>
      <c r="N3" s="218"/>
      <c r="O3" s="218"/>
      <c r="P3" s="218"/>
      <c r="Q3" s="219"/>
      <c r="R3" s="167"/>
      <c r="S3" s="178"/>
      <c r="T3" s="247"/>
      <c r="U3" s="248"/>
      <c r="V3" s="178"/>
      <c r="W3" s="247"/>
      <c r="X3" s="248"/>
      <c r="Y3" s="252"/>
      <c r="Z3" s="253"/>
      <c r="AA3" s="254"/>
      <c r="AB3" s="190" t="str">
        <f>IF(AI43&gt;AB43,"発令時数超過","")</f>
        <v/>
      </c>
      <c r="AC3" s="191"/>
      <c r="AD3" s="230" t="s">
        <v>3</v>
      </c>
      <c r="AE3" s="230"/>
      <c r="AF3" s="230"/>
      <c r="AG3" s="260">
        <f>'年間勤務計画書 (合計)'!$AG$3:$AL$3</f>
        <v>0</v>
      </c>
      <c r="AH3" s="261"/>
      <c r="AI3" s="261"/>
      <c r="AJ3" s="261"/>
      <c r="AK3" s="261"/>
      <c r="AL3" s="262"/>
    </row>
    <row r="4" spans="1:38" ht="17.25" customHeight="1" thickBot="1">
      <c r="D4" s="85"/>
      <c r="G4" s="85"/>
      <c r="J4" s="85"/>
      <c r="L4" s="265" t="s">
        <v>145</v>
      </c>
      <c r="M4" s="266"/>
      <c r="N4" s="266"/>
      <c r="O4" s="266"/>
      <c r="P4" s="266"/>
      <c r="Q4" s="266"/>
      <c r="R4" s="168"/>
      <c r="S4" s="249"/>
      <c r="T4" s="250"/>
      <c r="U4" s="251"/>
      <c r="V4" s="249"/>
      <c r="W4" s="250"/>
      <c r="X4" s="251"/>
      <c r="Y4" s="255"/>
      <c r="Z4" s="256"/>
      <c r="AA4" s="257"/>
      <c r="AB4" s="192"/>
      <c r="AC4" s="193"/>
      <c r="AD4" s="231" t="s">
        <v>4</v>
      </c>
      <c r="AE4" s="231"/>
      <c r="AF4" s="231"/>
      <c r="AG4" s="260">
        <f>'年間勤務計画書 (合計)'!$AG$4:$AL$4</f>
        <v>0</v>
      </c>
      <c r="AH4" s="261"/>
      <c r="AI4" s="261"/>
      <c r="AJ4" s="261"/>
      <c r="AK4" s="261"/>
      <c r="AL4" s="262"/>
    </row>
    <row r="5" spans="1:38" ht="3.75" customHeight="1" thickBot="1">
      <c r="D5" s="85"/>
      <c r="G5" s="85"/>
      <c r="J5" s="85"/>
      <c r="M5" s="85"/>
      <c r="P5" s="85"/>
      <c r="S5" s="85"/>
      <c r="V5" s="85"/>
      <c r="Y5" s="85"/>
      <c r="AB5" s="85"/>
      <c r="AD5" s="226"/>
      <c r="AE5" s="226"/>
      <c r="AF5" s="226"/>
      <c r="AG5" s="226"/>
      <c r="AH5" s="226"/>
      <c r="AI5" s="226"/>
    </row>
    <row r="6" spans="1:38" s="148" customFormat="1" ht="18" customHeight="1">
      <c r="A6" s="172" t="s">
        <v>0</v>
      </c>
      <c r="B6" s="162" t="s">
        <v>1</v>
      </c>
      <c r="C6" s="164">
        <v>4</v>
      </c>
      <c r="D6" s="165"/>
      <c r="E6" s="162" t="s">
        <v>1</v>
      </c>
      <c r="F6" s="164">
        <v>5</v>
      </c>
      <c r="G6" s="165"/>
      <c r="H6" s="162" t="s">
        <v>1</v>
      </c>
      <c r="I6" s="164">
        <v>6</v>
      </c>
      <c r="J6" s="165"/>
      <c r="K6" s="162" t="s">
        <v>1</v>
      </c>
      <c r="L6" s="164">
        <v>7</v>
      </c>
      <c r="M6" s="165"/>
      <c r="N6" s="162" t="s">
        <v>1</v>
      </c>
      <c r="O6" s="164">
        <v>8</v>
      </c>
      <c r="P6" s="165"/>
      <c r="Q6" s="162" t="s">
        <v>1</v>
      </c>
      <c r="R6" s="164">
        <v>9</v>
      </c>
      <c r="S6" s="165"/>
      <c r="T6" s="162" t="s">
        <v>1</v>
      </c>
      <c r="U6" s="164">
        <v>10</v>
      </c>
      <c r="V6" s="165"/>
      <c r="W6" s="162" t="s">
        <v>1</v>
      </c>
      <c r="X6" s="164">
        <v>11</v>
      </c>
      <c r="Y6" s="165"/>
      <c r="Z6" s="162" t="s">
        <v>1</v>
      </c>
      <c r="AA6" s="164">
        <v>12</v>
      </c>
      <c r="AB6" s="165"/>
      <c r="AC6" s="162" t="s">
        <v>1</v>
      </c>
      <c r="AD6" s="164">
        <v>1</v>
      </c>
      <c r="AE6" s="165"/>
      <c r="AF6" s="162" t="s">
        <v>1</v>
      </c>
      <c r="AG6" s="164">
        <v>2</v>
      </c>
      <c r="AH6" s="165"/>
      <c r="AI6" s="162" t="s">
        <v>1</v>
      </c>
      <c r="AJ6" s="164">
        <v>3</v>
      </c>
      <c r="AK6" s="165"/>
      <c r="AL6" s="172" t="s">
        <v>2</v>
      </c>
    </row>
    <row r="7" spans="1:38" s="148" customFormat="1" ht="14.85" customHeight="1">
      <c r="A7" s="173"/>
      <c r="B7" s="163"/>
      <c r="C7" s="145" t="s">
        <v>174</v>
      </c>
      <c r="D7" s="105" t="s">
        <v>175</v>
      </c>
      <c r="E7" s="244"/>
      <c r="F7" s="145" t="s">
        <v>174</v>
      </c>
      <c r="G7" s="105" t="s">
        <v>175</v>
      </c>
      <c r="H7" s="163"/>
      <c r="I7" s="145" t="s">
        <v>174</v>
      </c>
      <c r="J7" s="105" t="s">
        <v>175</v>
      </c>
      <c r="K7" s="163"/>
      <c r="L7" s="145" t="s">
        <v>174</v>
      </c>
      <c r="M7" s="105" t="s">
        <v>175</v>
      </c>
      <c r="N7" s="163"/>
      <c r="O7" s="145" t="s">
        <v>174</v>
      </c>
      <c r="P7" s="105" t="s">
        <v>175</v>
      </c>
      <c r="Q7" s="163"/>
      <c r="R7" s="145" t="s">
        <v>174</v>
      </c>
      <c r="S7" s="105" t="s">
        <v>175</v>
      </c>
      <c r="T7" s="163"/>
      <c r="U7" s="145" t="s">
        <v>174</v>
      </c>
      <c r="V7" s="105" t="s">
        <v>175</v>
      </c>
      <c r="W7" s="163"/>
      <c r="X7" s="145" t="s">
        <v>174</v>
      </c>
      <c r="Y7" s="105" t="s">
        <v>175</v>
      </c>
      <c r="Z7" s="163"/>
      <c r="AA7" s="145" t="s">
        <v>174</v>
      </c>
      <c r="AB7" s="105" t="s">
        <v>175</v>
      </c>
      <c r="AC7" s="163"/>
      <c r="AD7" s="145" t="s">
        <v>174</v>
      </c>
      <c r="AE7" s="105" t="s">
        <v>175</v>
      </c>
      <c r="AF7" s="163"/>
      <c r="AG7" s="145" t="s">
        <v>174</v>
      </c>
      <c r="AH7" s="105" t="s">
        <v>175</v>
      </c>
      <c r="AI7" s="163"/>
      <c r="AJ7" s="145" t="s">
        <v>174</v>
      </c>
      <c r="AK7" s="105" t="s">
        <v>175</v>
      </c>
      <c r="AL7" s="173"/>
    </row>
    <row r="8" spans="1:38" ht="14.85" customHeight="1">
      <c r="A8" s="86">
        <v>1</v>
      </c>
      <c r="B8" s="58" t="str">
        <f>IF(MONTH(DATE(($C$3),C$6,$A8))&lt;&gt;C$6,"",CHOOSE(WEEKDAY(DATE(($C$3),C$6,$A8),1),"日","月","火","水","木","金","土")&amp;IF(ISNA(VLOOKUP(DATE(($C$3),C$6,$A8),祝日一覧!$A$2:$B$74,2,FALSE)),"","（祝）"))</f>
        <v>水</v>
      </c>
      <c r="C8" s="65"/>
      <c r="D8" s="107"/>
      <c r="E8" s="60" t="str">
        <f>IF(MONTH(DATE(($C$3),F$6,$A8))&lt;&gt;F$6,"",CHOOSE(WEEKDAY(DATE(($C$3),F$6,$A8),1),"日","月","火","水","木","金","土")&amp;IF(ISNA(VLOOKUP(DATE(($C$3),F$6,$A8),祝日一覧!$A$2:$B$74,2,FALSE)),"","（祝）"))</f>
        <v>金</v>
      </c>
      <c r="F8" s="65"/>
      <c r="G8" s="107"/>
      <c r="H8" s="60" t="str">
        <f>IF(MONTH(DATE(($C$3),I$6,$A8))&lt;&gt;I$6,"",CHOOSE(WEEKDAY(DATE(($C$3),I$6,$A8),1),"日","月","火","水","木","金","土")&amp;IF(ISNA(VLOOKUP(DATE(($C$3),I$6,$A8),祝日一覧!$A$2:$B$74,2,FALSE)),"","（祝）"))</f>
        <v>月</v>
      </c>
      <c r="I8" s="65"/>
      <c r="J8" s="107"/>
      <c r="K8" s="60" t="str">
        <f>IF(MONTH(DATE(($C$3),L$6,$A8))&lt;&gt;L$6,"",CHOOSE(WEEKDAY(DATE(($C$3),L$6,$A8),1),"日","月","火","水","木","金","土")&amp;IF(ISNA(VLOOKUP(DATE(($C$3),L$6,$A8),祝日一覧!$A$2:$B$74,2,FALSE)),"","（祝）"))</f>
        <v>水</v>
      </c>
      <c r="L8" s="65"/>
      <c r="M8" s="107"/>
      <c r="N8" s="60" t="str">
        <f>IF(MONTH(DATE(($C$3),O$6,$A8))&lt;&gt;O$6,"",CHOOSE(WEEKDAY(DATE(($C$3),O$6,$A8),1),"日","月","火","水","木","金","土")&amp;IF(ISNA(VLOOKUP(DATE(($C$3),O$6,$A8),祝日一覧!$A$2:$B$74,2,FALSE)),"","（祝）"))</f>
        <v>土</v>
      </c>
      <c r="O8" s="65"/>
      <c r="P8" s="107"/>
      <c r="Q8" s="60" t="str">
        <f>IF(MONTH(DATE(($C$3),R$6,$A8))&lt;&gt;R$6,"",CHOOSE(WEEKDAY(DATE(($C$3),R$6,$A8),1),"日","月","火","水","木","金","土")&amp;IF(ISNA(VLOOKUP(DATE(($C$3),R$6,$A8),祝日一覧!$A$2:$B$74,2,FALSE)),"","（祝）"))</f>
        <v>火</v>
      </c>
      <c r="R8" s="65"/>
      <c r="S8" s="107"/>
      <c r="T8" s="60" t="str">
        <f>IF(MONTH(DATE(($C$3),U$6,$A8))&lt;&gt;U$6,"",CHOOSE(WEEKDAY(DATE(($C$3),U$6,$A8),1),"日","月","火","水","木","金","土")&amp;IF(ISNA(VLOOKUP(DATE(($C$3),U$6,$A8),祝日一覧!$A$2:$B$74,2,FALSE)),"","（祝）"))</f>
        <v>木</v>
      </c>
      <c r="U8" s="65"/>
      <c r="V8" s="107"/>
      <c r="W8" s="60" t="str">
        <f>IF(MONTH(DATE(($C$3),X$6,$A8))&lt;&gt;X$6,"",CHOOSE(WEEKDAY(DATE(($C$3),X$6,$A8),1),"日","月","火","水","木","金","土")&amp;IF(ISNA(VLOOKUP(DATE(($C$3),X$6,$A8),祝日一覧!$A$2:$B$74,2,FALSE)),"","（祝）"))</f>
        <v>日</v>
      </c>
      <c r="X8" s="65"/>
      <c r="Y8" s="107"/>
      <c r="Z8" s="60" t="str">
        <f>IF(MONTH(DATE(($C$3),AA$6,$A8))&lt;&gt;AA$6,"",CHOOSE(WEEKDAY(DATE(($C$3),AA$6,$A8),1),"日","月","火","水","木","金","土")&amp;IF(ISNA(VLOOKUP(DATE(($C$3),AA$6,$A8),祝日一覧!$A$2:$B$74,2,FALSE)),"","（祝）"))</f>
        <v>火</v>
      </c>
      <c r="AA8" s="65"/>
      <c r="AB8" s="107"/>
      <c r="AC8" s="60" t="str">
        <f>IF(MONTH(DATE(($C$3+1),AD$6,$A8))&lt;&gt;AD$6,"",CHOOSE(WEEKDAY(DATE(($C$3+1),AD$6,$A8),1),"日","月","火","水","木","金","土")&amp;IF(ISNA(VLOOKUP(DATE(($C$3+1),AD$6,$A8),祝日一覧!$A$2:$B$74,2,FALSE)),"","（祝）"))</f>
        <v>金（祝）</v>
      </c>
      <c r="AD8" s="65"/>
      <c r="AE8" s="107"/>
      <c r="AF8" s="60" t="str">
        <f>IF(MONTH(DATE(($C$3+1),AG$6,$A8))&lt;&gt;AG$6,"",CHOOSE(WEEKDAY(DATE(($C$3+1),AG$6,$A8),1),"日","月","火","水","木","金","土")&amp;IF(ISNA(VLOOKUP(DATE(($C$3+1),AG$6,$A8),祝日一覧!$A$2:$B$74,2,FALSE)),"","（祝）"))</f>
        <v>月</v>
      </c>
      <c r="AG8" s="65"/>
      <c r="AH8" s="107"/>
      <c r="AI8" s="60" t="str">
        <f>IF(MONTH(DATE(($C$3+1),AJ$6,$A8))&lt;&gt;AJ$6,"",CHOOSE(WEEKDAY(DATE(($C$3+1),AJ$6,$A8),1),"日","月","火","水","木","金","土")&amp;IF(ISNA(VLOOKUP(DATE(($C$3+1),AJ$6,$A8),祝日一覧!$A$2:$B$74,2,FALSE)),"","（祝）"))</f>
        <v>月</v>
      </c>
      <c r="AJ8" s="65"/>
      <c r="AK8" s="107"/>
      <c r="AL8" s="87">
        <v>1</v>
      </c>
    </row>
    <row r="9" spans="1:38" ht="14.85" customHeight="1">
      <c r="A9" s="88">
        <v>2</v>
      </c>
      <c r="B9" s="58" t="str">
        <f>IF(MONTH(DATE(($C$3),C$6,$A9))&lt;&gt;C$6,"",CHOOSE(WEEKDAY(DATE(($C$3),C$6,$A9),1),"日","月","火","水","木","金","土")&amp;IF(ISNA(VLOOKUP(DATE(($C$3),C$6,$A9),祝日一覧!$A$2:$B$74,2,FALSE)),"","（祝）"))</f>
        <v>木</v>
      </c>
      <c r="C9" s="63"/>
      <c r="D9" s="107"/>
      <c r="E9" s="60" t="str">
        <f>IF(MONTH(DATE(($C$3),F$6,$A9))&lt;&gt;F$6,"",CHOOSE(WEEKDAY(DATE(($C$3),F$6,$A9),1),"日","月","火","水","木","金","土")&amp;IF(ISNA(VLOOKUP(DATE(($C$3),F$6,$A9),祝日一覧!$A$2:$B$74,2,FALSE)),"","（祝）"))</f>
        <v>土</v>
      </c>
      <c r="F9" s="63"/>
      <c r="G9" s="107"/>
      <c r="H9" s="60" t="str">
        <f>IF(MONTH(DATE(($C$3),I$6,$A9))&lt;&gt;I$6,"",CHOOSE(WEEKDAY(DATE(($C$3),I$6,$A9),1),"日","月","火","水","木","金","土")&amp;IF(ISNA(VLOOKUP(DATE(($C$3),I$6,$A9),祝日一覧!$A$2:$B$74,2,FALSE)),"","（祝）"))</f>
        <v>火</v>
      </c>
      <c r="I9" s="63"/>
      <c r="J9" s="107"/>
      <c r="K9" s="60" t="str">
        <f>IF(MONTH(DATE(($C$3),L$6,$A9))&lt;&gt;L$6,"",CHOOSE(WEEKDAY(DATE(($C$3),L$6,$A9),1),"日","月","火","水","木","金","土")&amp;IF(ISNA(VLOOKUP(DATE(($C$3),L$6,$A9),祝日一覧!$A$2:$B$74,2,FALSE)),"","（祝）"))</f>
        <v>木</v>
      </c>
      <c r="L9" s="63"/>
      <c r="M9" s="107"/>
      <c r="N9" s="60" t="str">
        <f>IF(MONTH(DATE(($C$3),O$6,$A9))&lt;&gt;O$6,"",CHOOSE(WEEKDAY(DATE(($C$3),O$6,$A9),1),"日","月","火","水","木","金","土")&amp;IF(ISNA(VLOOKUP(DATE(($C$3),O$6,$A9),祝日一覧!$A$2:$B$74,2,FALSE)),"","（祝）"))</f>
        <v>日</v>
      </c>
      <c r="O9" s="63"/>
      <c r="P9" s="107"/>
      <c r="Q9" s="60" t="str">
        <f>IF(MONTH(DATE(($C$3),R$6,$A9))&lt;&gt;R$6,"",CHOOSE(WEEKDAY(DATE(($C$3),R$6,$A9),1),"日","月","火","水","木","金","土")&amp;IF(ISNA(VLOOKUP(DATE(($C$3),R$6,$A9),祝日一覧!$A$2:$B$74,2,FALSE)),"","（祝）"))</f>
        <v>水</v>
      </c>
      <c r="R9" s="63"/>
      <c r="S9" s="107"/>
      <c r="T9" s="60" t="str">
        <f>IF(MONTH(DATE(($C$3),U$6,$A9))&lt;&gt;U$6,"",CHOOSE(WEEKDAY(DATE(($C$3),U$6,$A9),1),"日","月","火","水","木","金","土")&amp;IF(ISNA(VLOOKUP(DATE(($C$3),U$6,$A9),祝日一覧!$A$2:$B$74,2,FALSE)),"","（祝）"))</f>
        <v>金</v>
      </c>
      <c r="U9" s="63"/>
      <c r="V9" s="107"/>
      <c r="W9" s="60" t="str">
        <f>IF(MONTH(DATE(($C$3),X$6,$A9))&lt;&gt;X$6,"",CHOOSE(WEEKDAY(DATE(($C$3),X$6,$A9),1),"日","月","火","水","木","金","土")&amp;IF(ISNA(VLOOKUP(DATE(($C$3),X$6,$A9),祝日一覧!$A$2:$B$74,2,FALSE)),"","（祝）"))</f>
        <v>月</v>
      </c>
      <c r="X9" s="63"/>
      <c r="Y9" s="107"/>
      <c r="Z9" s="60" t="str">
        <f>IF(MONTH(DATE(($C$3),AA$6,$A9))&lt;&gt;AA$6,"",CHOOSE(WEEKDAY(DATE(($C$3),AA$6,$A9),1),"日","月","火","水","木","金","土")&amp;IF(ISNA(VLOOKUP(DATE(($C$3),AA$6,$A9),祝日一覧!$A$2:$B$74,2,FALSE)),"","（祝）"))</f>
        <v>水</v>
      </c>
      <c r="AA9" s="63"/>
      <c r="AB9" s="107"/>
      <c r="AC9" s="60" t="str">
        <f>IF(MONTH(DATE(($C$3+1),AD$6,$A9))&lt;&gt;AD$6,"",CHOOSE(WEEKDAY(DATE(($C$3+1),AD$6,$A9),1),"日","月","火","水","木","金","土")&amp;IF(ISNA(VLOOKUP(DATE(($C$3+1),AD$6,$A9),祝日一覧!$A$2:$B$74,2,FALSE)),"","（祝）"))</f>
        <v>土</v>
      </c>
      <c r="AD9" s="63"/>
      <c r="AE9" s="107"/>
      <c r="AF9" s="60" t="str">
        <f>IF(MONTH(DATE(($C$3+1),AG$6,$A9))&lt;&gt;AG$6,"",CHOOSE(WEEKDAY(DATE(($C$3+1),AG$6,$A9),1),"日","月","火","水","木","金","土")&amp;IF(ISNA(VLOOKUP(DATE(($C$3+1),AG$6,$A9),祝日一覧!$A$2:$B$74,2,FALSE)),"","（祝）"))</f>
        <v>火</v>
      </c>
      <c r="AG9" s="63"/>
      <c r="AH9" s="107"/>
      <c r="AI9" s="60" t="str">
        <f>IF(MONTH(DATE(($C$3+1),AJ$6,$A9))&lt;&gt;AJ$6,"",CHOOSE(WEEKDAY(DATE(($C$3+1),AJ$6,$A9),1),"日","月","火","水","木","金","土")&amp;IF(ISNA(VLOOKUP(DATE(($C$3+1),AJ$6,$A9),祝日一覧!$A$2:$B$74,2,FALSE)),"","（祝）"))</f>
        <v>火</v>
      </c>
      <c r="AJ9" s="63"/>
      <c r="AK9" s="107"/>
      <c r="AL9" s="89">
        <v>2</v>
      </c>
    </row>
    <row r="10" spans="1:38" ht="14.85" customHeight="1">
      <c r="A10" s="88">
        <v>3</v>
      </c>
      <c r="B10" s="58" t="str">
        <f>IF(MONTH(DATE(($C$3),C$6,$A10))&lt;&gt;C$6,"",CHOOSE(WEEKDAY(DATE(($C$3),C$6,$A10),1),"日","月","火","水","木","金","土")&amp;IF(ISNA(VLOOKUP(DATE(($C$3),C$6,$A10),祝日一覧!$A$2:$B$74,2,FALSE)),"","（祝）"))</f>
        <v>金</v>
      </c>
      <c r="C10" s="63"/>
      <c r="D10" s="107"/>
      <c r="E10" s="60" t="str">
        <f>IF(MONTH(DATE(($C$3),F$6,$A10))&lt;&gt;F$6,"",CHOOSE(WEEKDAY(DATE(($C$3),F$6,$A10),1),"日","月","火","水","木","金","土")&amp;IF(ISNA(VLOOKUP(DATE(($C$3),F$6,$A10),祝日一覧!$A$2:$B$74,2,FALSE)),"","（祝）"))</f>
        <v>日（祝）</v>
      </c>
      <c r="F10" s="63"/>
      <c r="G10" s="107"/>
      <c r="H10" s="60" t="str">
        <f>IF(MONTH(DATE(($C$3),I$6,$A10))&lt;&gt;I$6,"",CHOOSE(WEEKDAY(DATE(($C$3),I$6,$A10),1),"日","月","火","水","木","金","土")&amp;IF(ISNA(VLOOKUP(DATE(($C$3),I$6,$A10),祝日一覧!$A$2:$B$74,2,FALSE)),"","（祝）"))</f>
        <v>水</v>
      </c>
      <c r="I10" s="63"/>
      <c r="J10" s="107"/>
      <c r="K10" s="60" t="str">
        <f>IF(MONTH(DATE(($C$3),L$6,$A10))&lt;&gt;L$6,"",CHOOSE(WEEKDAY(DATE(($C$3),L$6,$A10),1),"日","月","火","水","木","金","土")&amp;IF(ISNA(VLOOKUP(DATE(($C$3),L$6,$A10),祝日一覧!$A$2:$B$74,2,FALSE)),"","（祝）"))</f>
        <v>金</v>
      </c>
      <c r="L10" s="63"/>
      <c r="M10" s="107"/>
      <c r="N10" s="60" t="str">
        <f>IF(MONTH(DATE(($C$3),O$6,$A10))&lt;&gt;O$6,"",CHOOSE(WEEKDAY(DATE(($C$3),O$6,$A10),1),"日","月","火","水","木","金","土")&amp;IF(ISNA(VLOOKUP(DATE(($C$3),O$6,$A10),祝日一覧!$A$2:$B$74,2,FALSE)),"","（祝）"))</f>
        <v>月</v>
      </c>
      <c r="O10" s="63"/>
      <c r="P10" s="107"/>
      <c r="Q10" s="60" t="str">
        <f>IF(MONTH(DATE(($C$3),R$6,$A10))&lt;&gt;R$6,"",CHOOSE(WEEKDAY(DATE(($C$3),R$6,$A10),1),"日","月","火","水","木","金","土")&amp;IF(ISNA(VLOOKUP(DATE(($C$3),R$6,$A10),祝日一覧!$A$2:$B$74,2,FALSE)),"","（祝）"))</f>
        <v>木</v>
      </c>
      <c r="R10" s="63"/>
      <c r="S10" s="107"/>
      <c r="T10" s="60" t="str">
        <f>IF(MONTH(DATE(($C$3),U$6,$A10))&lt;&gt;U$6,"",CHOOSE(WEEKDAY(DATE(($C$3),U$6,$A10),1),"日","月","火","水","木","金","土")&amp;IF(ISNA(VLOOKUP(DATE(($C$3),U$6,$A10),祝日一覧!$A$2:$B$74,2,FALSE)),"","（祝）"))</f>
        <v>土</v>
      </c>
      <c r="U10" s="63"/>
      <c r="V10" s="107"/>
      <c r="W10" s="60" t="str">
        <f>IF(MONTH(DATE(($C$3),X$6,$A10))&lt;&gt;X$6,"",CHOOSE(WEEKDAY(DATE(($C$3),X$6,$A10),1),"日","月","火","水","木","金","土")&amp;IF(ISNA(VLOOKUP(DATE(($C$3),X$6,$A10),祝日一覧!$A$2:$B$74,2,FALSE)),"","（祝）"))</f>
        <v>火（祝）</v>
      </c>
      <c r="X10" s="63"/>
      <c r="Y10" s="107"/>
      <c r="Z10" s="60" t="str">
        <f>IF(MONTH(DATE(($C$3),AA$6,$A10))&lt;&gt;AA$6,"",CHOOSE(WEEKDAY(DATE(($C$3),AA$6,$A10),1),"日","月","火","水","木","金","土")&amp;IF(ISNA(VLOOKUP(DATE(($C$3),AA$6,$A10),祝日一覧!$A$2:$B$74,2,FALSE)),"","（祝）"))</f>
        <v>木</v>
      </c>
      <c r="AA10" s="63"/>
      <c r="AB10" s="107"/>
      <c r="AC10" s="60" t="str">
        <f>IF(MONTH(DATE(($C$3+1),AD$6,$A10))&lt;&gt;AD$6,"",CHOOSE(WEEKDAY(DATE(($C$3+1),AD$6,$A10),1),"日","月","火","水","木","金","土")&amp;IF(ISNA(VLOOKUP(DATE(($C$3+1),AD$6,$A10),祝日一覧!$A$2:$B$74,2,FALSE)),"","（祝）"))</f>
        <v>日</v>
      </c>
      <c r="AD10" s="63"/>
      <c r="AE10" s="107"/>
      <c r="AF10" s="60" t="str">
        <f>IF(MONTH(DATE(($C$3+1),AG$6,$A10))&lt;&gt;AG$6,"",CHOOSE(WEEKDAY(DATE(($C$3+1),AG$6,$A10),1),"日","月","火","水","木","金","土")&amp;IF(ISNA(VLOOKUP(DATE(($C$3+1),AG$6,$A10),祝日一覧!$A$2:$B$74,2,FALSE)),"","（祝）"))</f>
        <v>水</v>
      </c>
      <c r="AG10" s="63"/>
      <c r="AH10" s="107"/>
      <c r="AI10" s="60" t="str">
        <f>IF(MONTH(DATE(($C$3+1),AJ$6,$A10))&lt;&gt;AJ$6,"",CHOOSE(WEEKDAY(DATE(($C$3+1),AJ$6,$A10),1),"日","月","火","水","木","金","土")&amp;IF(ISNA(VLOOKUP(DATE(($C$3+1),AJ$6,$A10),祝日一覧!$A$2:$B$74,2,FALSE)),"","（祝）"))</f>
        <v>水</v>
      </c>
      <c r="AJ10" s="63"/>
      <c r="AK10" s="107"/>
      <c r="AL10" s="89">
        <v>3</v>
      </c>
    </row>
    <row r="11" spans="1:38" ht="14.85" customHeight="1">
      <c r="A11" s="88">
        <v>4</v>
      </c>
      <c r="B11" s="58" t="str">
        <f>IF(MONTH(DATE(($C$3),C$6,$A11))&lt;&gt;C$6,"",CHOOSE(WEEKDAY(DATE(($C$3),C$6,$A11),1),"日","月","火","水","木","金","土")&amp;IF(ISNA(VLOOKUP(DATE(($C$3),C$6,$A11),祝日一覧!$A$2:$B$74,2,FALSE)),"","（祝）"))</f>
        <v>土</v>
      </c>
      <c r="C11" s="63"/>
      <c r="D11" s="107"/>
      <c r="E11" s="60" t="str">
        <f>IF(MONTH(DATE(($C$3),F$6,$A11))&lt;&gt;F$6,"",CHOOSE(WEEKDAY(DATE(($C$3),F$6,$A11),1),"日","月","火","水","木","金","土")&amp;IF(ISNA(VLOOKUP(DATE(($C$3),F$6,$A11),祝日一覧!$A$2:$B$74,2,FALSE)),"","（祝）"))</f>
        <v>月（祝）</v>
      </c>
      <c r="F11" s="63"/>
      <c r="G11" s="107"/>
      <c r="H11" s="60" t="str">
        <f>IF(MONTH(DATE(($C$3),I$6,$A11))&lt;&gt;I$6,"",CHOOSE(WEEKDAY(DATE(($C$3),I$6,$A11),1),"日","月","火","水","木","金","土")&amp;IF(ISNA(VLOOKUP(DATE(($C$3),I$6,$A11),祝日一覧!$A$2:$B$74,2,FALSE)),"","（祝）"))</f>
        <v>木</v>
      </c>
      <c r="I11" s="63"/>
      <c r="J11" s="107"/>
      <c r="K11" s="60" t="str">
        <f>IF(MONTH(DATE(($C$3),L$6,$A11))&lt;&gt;L$6,"",CHOOSE(WEEKDAY(DATE(($C$3),L$6,$A11),1),"日","月","火","水","木","金","土")&amp;IF(ISNA(VLOOKUP(DATE(($C$3),L$6,$A11),祝日一覧!$A$2:$B$74,2,FALSE)),"","（祝）"))</f>
        <v>土</v>
      </c>
      <c r="L11" s="63"/>
      <c r="M11" s="107"/>
      <c r="N11" s="60" t="str">
        <f>IF(MONTH(DATE(($C$3),O$6,$A11))&lt;&gt;O$6,"",CHOOSE(WEEKDAY(DATE(($C$3),O$6,$A11),1),"日","月","火","水","木","金","土")&amp;IF(ISNA(VLOOKUP(DATE(($C$3),O$6,$A11),祝日一覧!$A$2:$B$74,2,FALSE)),"","（祝）"))</f>
        <v>火</v>
      </c>
      <c r="O11" s="63"/>
      <c r="P11" s="107"/>
      <c r="Q11" s="60" t="str">
        <f>IF(MONTH(DATE(($C$3),R$6,$A11))&lt;&gt;R$6,"",CHOOSE(WEEKDAY(DATE(($C$3),R$6,$A11),1),"日","月","火","水","木","金","土")&amp;IF(ISNA(VLOOKUP(DATE(($C$3),R$6,$A11),祝日一覧!$A$2:$B$74,2,FALSE)),"","（祝）"))</f>
        <v>金</v>
      </c>
      <c r="R11" s="63"/>
      <c r="S11" s="107"/>
      <c r="T11" s="60" t="str">
        <f>IF(MONTH(DATE(($C$3),U$6,$A11))&lt;&gt;U$6,"",CHOOSE(WEEKDAY(DATE(($C$3),U$6,$A11),1),"日","月","火","水","木","金","土")&amp;IF(ISNA(VLOOKUP(DATE(($C$3),U$6,$A11),祝日一覧!$A$2:$B$74,2,FALSE)),"","（祝）"))</f>
        <v>日</v>
      </c>
      <c r="U11" s="63"/>
      <c r="V11" s="107"/>
      <c r="W11" s="60" t="str">
        <f>IF(MONTH(DATE(($C$3),X$6,$A11))&lt;&gt;X$6,"",CHOOSE(WEEKDAY(DATE(($C$3),X$6,$A11),1),"日","月","火","水","木","金","土")&amp;IF(ISNA(VLOOKUP(DATE(($C$3),X$6,$A11),祝日一覧!$A$2:$B$74,2,FALSE)),"","（祝）"))</f>
        <v>水</v>
      </c>
      <c r="X11" s="63"/>
      <c r="Y11" s="107"/>
      <c r="Z11" s="60" t="str">
        <f>IF(MONTH(DATE(($C$3),AA$6,$A11))&lt;&gt;AA$6,"",CHOOSE(WEEKDAY(DATE(($C$3),AA$6,$A11),1),"日","月","火","水","木","金","土")&amp;IF(ISNA(VLOOKUP(DATE(($C$3),AA$6,$A11),祝日一覧!$A$2:$B$74,2,FALSE)),"","（祝）"))</f>
        <v>金</v>
      </c>
      <c r="AA11" s="63"/>
      <c r="AB11" s="107"/>
      <c r="AC11" s="60" t="str">
        <f>IF(MONTH(DATE(($C$3+1),AD$6,$A11))&lt;&gt;AD$6,"",CHOOSE(WEEKDAY(DATE(($C$3+1),AD$6,$A11),1),"日","月","火","水","木","金","土")&amp;IF(ISNA(VLOOKUP(DATE(($C$3+1),AD$6,$A11),祝日一覧!$A$2:$B$74,2,FALSE)),"","（祝）"))</f>
        <v>月</v>
      </c>
      <c r="AD11" s="63"/>
      <c r="AE11" s="107"/>
      <c r="AF11" s="60" t="str">
        <f>IF(MONTH(DATE(($C$3+1),AG$6,$A11))&lt;&gt;AG$6,"",CHOOSE(WEEKDAY(DATE(($C$3+1),AG$6,$A11),1),"日","月","火","水","木","金","土")&amp;IF(ISNA(VLOOKUP(DATE(($C$3+1),AG$6,$A11),祝日一覧!$A$2:$B$74,2,FALSE)),"","（祝）"))</f>
        <v>木</v>
      </c>
      <c r="AG11" s="63"/>
      <c r="AH11" s="107"/>
      <c r="AI11" s="60" t="str">
        <f>IF(MONTH(DATE(($C$3+1),AJ$6,$A11))&lt;&gt;AJ$6,"",CHOOSE(WEEKDAY(DATE(($C$3+1),AJ$6,$A11),1),"日","月","火","水","木","金","土")&amp;IF(ISNA(VLOOKUP(DATE(($C$3+1),AJ$6,$A11),祝日一覧!$A$2:$B$74,2,FALSE)),"","（祝）"))</f>
        <v>木</v>
      </c>
      <c r="AJ11" s="63"/>
      <c r="AK11" s="107"/>
      <c r="AL11" s="89">
        <v>4</v>
      </c>
    </row>
    <row r="12" spans="1:38" ht="14.85" customHeight="1">
      <c r="A12" s="88">
        <v>5</v>
      </c>
      <c r="B12" s="58" t="str">
        <f>IF(MONTH(DATE(($C$3),C$6,$A12))&lt;&gt;C$6,"",CHOOSE(WEEKDAY(DATE(($C$3),C$6,$A12),1),"日","月","火","水","木","金","土")&amp;IF(ISNA(VLOOKUP(DATE(($C$3),C$6,$A12),祝日一覧!$A$2:$B$74,2,FALSE)),"","（祝）"))</f>
        <v>日</v>
      </c>
      <c r="C12" s="63"/>
      <c r="D12" s="107"/>
      <c r="E12" s="60" t="str">
        <f>IF(MONTH(DATE(($C$3),F$6,$A12))&lt;&gt;F$6,"",CHOOSE(WEEKDAY(DATE(($C$3),F$6,$A12),1),"日","月","火","水","木","金","土")&amp;IF(ISNA(VLOOKUP(DATE(($C$3),F$6,$A12),祝日一覧!$A$2:$B$74,2,FALSE)),"","（祝）"))</f>
        <v>火（祝）</v>
      </c>
      <c r="F12" s="63"/>
      <c r="G12" s="107"/>
      <c r="H12" s="60" t="str">
        <f>IF(MONTH(DATE(($C$3),I$6,$A12))&lt;&gt;I$6,"",CHOOSE(WEEKDAY(DATE(($C$3),I$6,$A12),1),"日","月","火","水","木","金","土")&amp;IF(ISNA(VLOOKUP(DATE(($C$3),I$6,$A12),祝日一覧!$A$2:$B$74,2,FALSE)),"","（祝）"))</f>
        <v>金</v>
      </c>
      <c r="I12" s="63"/>
      <c r="J12" s="107"/>
      <c r="K12" s="60" t="str">
        <f>IF(MONTH(DATE(($C$3),L$6,$A12))&lt;&gt;L$6,"",CHOOSE(WEEKDAY(DATE(($C$3),L$6,$A12),1),"日","月","火","水","木","金","土")&amp;IF(ISNA(VLOOKUP(DATE(($C$3),L$6,$A12),祝日一覧!$A$2:$B$74,2,FALSE)),"","（祝）"))</f>
        <v>日</v>
      </c>
      <c r="L12" s="63"/>
      <c r="M12" s="107"/>
      <c r="N12" s="60" t="str">
        <f>IF(MONTH(DATE(($C$3),O$6,$A12))&lt;&gt;O$6,"",CHOOSE(WEEKDAY(DATE(($C$3),O$6,$A12),1),"日","月","火","水","木","金","土")&amp;IF(ISNA(VLOOKUP(DATE(($C$3),O$6,$A12),祝日一覧!$A$2:$B$74,2,FALSE)),"","（祝）"))</f>
        <v>水</v>
      </c>
      <c r="O12" s="63"/>
      <c r="P12" s="107"/>
      <c r="Q12" s="60" t="str">
        <f>IF(MONTH(DATE(($C$3),R$6,$A12))&lt;&gt;R$6,"",CHOOSE(WEEKDAY(DATE(($C$3),R$6,$A12),1),"日","月","火","水","木","金","土")&amp;IF(ISNA(VLOOKUP(DATE(($C$3),R$6,$A12),祝日一覧!$A$2:$B$74,2,FALSE)),"","（祝）"))</f>
        <v>土</v>
      </c>
      <c r="R12" s="63"/>
      <c r="S12" s="107"/>
      <c r="T12" s="60" t="str">
        <f>IF(MONTH(DATE(($C$3),U$6,$A12))&lt;&gt;U$6,"",CHOOSE(WEEKDAY(DATE(($C$3),U$6,$A12),1),"日","月","火","水","木","金","土")&amp;IF(ISNA(VLOOKUP(DATE(($C$3),U$6,$A12),祝日一覧!$A$2:$B$74,2,FALSE)),"","（祝）"))</f>
        <v>月</v>
      </c>
      <c r="U12" s="63"/>
      <c r="V12" s="107"/>
      <c r="W12" s="60" t="str">
        <f>IF(MONTH(DATE(($C$3),X$6,$A12))&lt;&gt;X$6,"",CHOOSE(WEEKDAY(DATE(($C$3),X$6,$A12),1),"日","月","火","水","木","金","土")&amp;IF(ISNA(VLOOKUP(DATE(($C$3),X$6,$A12),祝日一覧!$A$2:$B$74,2,FALSE)),"","（祝）"))</f>
        <v>木</v>
      </c>
      <c r="X12" s="63"/>
      <c r="Y12" s="107"/>
      <c r="Z12" s="60" t="str">
        <f>IF(MONTH(DATE(($C$3),AA$6,$A12))&lt;&gt;AA$6,"",CHOOSE(WEEKDAY(DATE(($C$3),AA$6,$A12),1),"日","月","火","水","木","金","土")&amp;IF(ISNA(VLOOKUP(DATE(($C$3),AA$6,$A12),祝日一覧!$A$2:$B$74,2,FALSE)),"","（祝）"))</f>
        <v>土</v>
      </c>
      <c r="AA12" s="63"/>
      <c r="AB12" s="107"/>
      <c r="AC12" s="60" t="str">
        <f>IF(MONTH(DATE(($C$3+1),AD$6,$A12))&lt;&gt;AD$6,"",CHOOSE(WEEKDAY(DATE(($C$3+1),AD$6,$A12),1),"日","月","火","水","木","金","土")&amp;IF(ISNA(VLOOKUP(DATE(($C$3+1),AD$6,$A12),祝日一覧!$A$2:$B$74,2,FALSE)),"","（祝）"))</f>
        <v>火</v>
      </c>
      <c r="AD12" s="63"/>
      <c r="AE12" s="107"/>
      <c r="AF12" s="60" t="str">
        <f>IF(MONTH(DATE(($C$3+1),AG$6,$A12))&lt;&gt;AG$6,"",CHOOSE(WEEKDAY(DATE(($C$3+1),AG$6,$A12),1),"日","月","火","水","木","金","土")&amp;IF(ISNA(VLOOKUP(DATE(($C$3+1),AG$6,$A12),祝日一覧!$A$2:$B$74,2,FALSE)),"","（祝）"))</f>
        <v>金</v>
      </c>
      <c r="AG12" s="63"/>
      <c r="AH12" s="107"/>
      <c r="AI12" s="60" t="str">
        <f>IF(MONTH(DATE(($C$3+1),AJ$6,$A12))&lt;&gt;AJ$6,"",CHOOSE(WEEKDAY(DATE(($C$3+1),AJ$6,$A12),1),"日","月","火","水","木","金","土")&amp;IF(ISNA(VLOOKUP(DATE(($C$3+1),AJ$6,$A12),祝日一覧!$A$2:$B$74,2,FALSE)),"","（祝）"))</f>
        <v>金</v>
      </c>
      <c r="AJ12" s="63"/>
      <c r="AK12" s="107"/>
      <c r="AL12" s="89">
        <v>5</v>
      </c>
    </row>
    <row r="13" spans="1:38" ht="14.85" customHeight="1">
      <c r="A13" s="88">
        <v>6</v>
      </c>
      <c r="B13" s="58" t="str">
        <f>IF(MONTH(DATE(($C$3),C$6,$A13))&lt;&gt;C$6,"",CHOOSE(WEEKDAY(DATE(($C$3),C$6,$A13),1),"日","月","火","水","木","金","土")&amp;IF(ISNA(VLOOKUP(DATE(($C$3),C$6,$A13),祝日一覧!$A$2:$B$74,2,FALSE)),"","（祝）"))</f>
        <v>月</v>
      </c>
      <c r="C13" s="63"/>
      <c r="D13" s="107"/>
      <c r="E13" s="60" t="str">
        <f>IF(MONTH(DATE(($C$3),F$6,$A13))&lt;&gt;F$6,"",CHOOSE(WEEKDAY(DATE(($C$3),F$6,$A13),1),"日","月","火","水","木","金","土")&amp;IF(ISNA(VLOOKUP(DATE(($C$3),F$6,$A13),祝日一覧!$A$2:$B$74,2,FALSE)),"","（祝）"))</f>
        <v>水（祝）</v>
      </c>
      <c r="F13" s="63"/>
      <c r="G13" s="107"/>
      <c r="H13" s="60" t="str">
        <f>IF(MONTH(DATE(($C$3),I$6,$A13))&lt;&gt;I$6,"",CHOOSE(WEEKDAY(DATE(($C$3),I$6,$A13),1),"日","月","火","水","木","金","土")&amp;IF(ISNA(VLOOKUP(DATE(($C$3),I$6,$A13),祝日一覧!$A$2:$B$74,2,FALSE)),"","（祝）"))</f>
        <v>土</v>
      </c>
      <c r="I13" s="63"/>
      <c r="J13" s="107"/>
      <c r="K13" s="60" t="str">
        <f>IF(MONTH(DATE(($C$3),L$6,$A13))&lt;&gt;L$6,"",CHOOSE(WEEKDAY(DATE(($C$3),L$6,$A13),1),"日","月","火","水","木","金","土")&amp;IF(ISNA(VLOOKUP(DATE(($C$3),L$6,$A13),祝日一覧!$A$2:$B$74,2,FALSE)),"","（祝）"))</f>
        <v>月</v>
      </c>
      <c r="L13" s="63"/>
      <c r="M13" s="107"/>
      <c r="N13" s="60" t="str">
        <f>IF(MONTH(DATE(($C$3),O$6,$A13))&lt;&gt;O$6,"",CHOOSE(WEEKDAY(DATE(($C$3),O$6,$A13),1),"日","月","火","水","木","金","土")&amp;IF(ISNA(VLOOKUP(DATE(($C$3),O$6,$A13),祝日一覧!$A$2:$B$74,2,FALSE)),"","（祝）"))</f>
        <v>木</v>
      </c>
      <c r="O13" s="63"/>
      <c r="P13" s="107"/>
      <c r="Q13" s="60" t="str">
        <f>IF(MONTH(DATE(($C$3),R$6,$A13))&lt;&gt;R$6,"",CHOOSE(WEEKDAY(DATE(($C$3),R$6,$A13),1),"日","月","火","水","木","金","土")&amp;IF(ISNA(VLOOKUP(DATE(($C$3),R$6,$A13),祝日一覧!$A$2:$B$74,2,FALSE)),"","（祝）"))</f>
        <v>日</v>
      </c>
      <c r="R13" s="63"/>
      <c r="S13" s="107"/>
      <c r="T13" s="60" t="str">
        <f>IF(MONTH(DATE(($C$3),U$6,$A13))&lt;&gt;U$6,"",CHOOSE(WEEKDAY(DATE(($C$3),U$6,$A13),1),"日","月","火","水","木","金","土")&amp;IF(ISNA(VLOOKUP(DATE(($C$3),U$6,$A13),祝日一覧!$A$2:$B$74,2,FALSE)),"","（祝）"))</f>
        <v>火</v>
      </c>
      <c r="U13" s="63"/>
      <c r="V13" s="107"/>
      <c r="W13" s="60" t="str">
        <f>IF(MONTH(DATE(($C$3),X$6,$A13))&lt;&gt;X$6,"",CHOOSE(WEEKDAY(DATE(($C$3),X$6,$A13),1),"日","月","火","水","木","金","土")&amp;IF(ISNA(VLOOKUP(DATE(($C$3),X$6,$A13),祝日一覧!$A$2:$B$74,2,FALSE)),"","（祝）"))</f>
        <v>金</v>
      </c>
      <c r="X13" s="63"/>
      <c r="Y13" s="107"/>
      <c r="Z13" s="60" t="str">
        <f>IF(MONTH(DATE(($C$3),AA$6,$A13))&lt;&gt;AA$6,"",CHOOSE(WEEKDAY(DATE(($C$3),AA$6,$A13),1),"日","月","火","水","木","金","土")&amp;IF(ISNA(VLOOKUP(DATE(($C$3),AA$6,$A13),祝日一覧!$A$2:$B$74,2,FALSE)),"","（祝）"))</f>
        <v>日</v>
      </c>
      <c r="AA13" s="63"/>
      <c r="AB13" s="107"/>
      <c r="AC13" s="60" t="str">
        <f>IF(MONTH(DATE(($C$3+1),AD$6,$A13))&lt;&gt;AD$6,"",CHOOSE(WEEKDAY(DATE(($C$3+1),AD$6,$A13),1),"日","月","火","水","木","金","土")&amp;IF(ISNA(VLOOKUP(DATE(($C$3+1),AD$6,$A13),祝日一覧!$A$2:$B$74,2,FALSE)),"","（祝）"))</f>
        <v>水</v>
      </c>
      <c r="AD13" s="63"/>
      <c r="AE13" s="107"/>
      <c r="AF13" s="60" t="str">
        <f>IF(MONTH(DATE(($C$3+1),AG$6,$A13))&lt;&gt;AG$6,"",CHOOSE(WEEKDAY(DATE(($C$3+1),AG$6,$A13),1),"日","月","火","水","木","金","土")&amp;IF(ISNA(VLOOKUP(DATE(($C$3+1),AG$6,$A13),祝日一覧!$A$2:$B$74,2,FALSE)),"","（祝）"))</f>
        <v>土</v>
      </c>
      <c r="AG13" s="63"/>
      <c r="AH13" s="107"/>
      <c r="AI13" s="60" t="str">
        <f>IF(MONTH(DATE(($C$3+1),AJ$6,$A13))&lt;&gt;AJ$6,"",CHOOSE(WEEKDAY(DATE(($C$3+1),AJ$6,$A13),1),"日","月","火","水","木","金","土")&amp;IF(ISNA(VLOOKUP(DATE(($C$3+1),AJ$6,$A13),祝日一覧!$A$2:$B$74,2,FALSE)),"","（祝）"))</f>
        <v>土</v>
      </c>
      <c r="AJ13" s="63"/>
      <c r="AK13" s="107"/>
      <c r="AL13" s="89">
        <v>6</v>
      </c>
    </row>
    <row r="14" spans="1:38" ht="14.85" customHeight="1">
      <c r="A14" s="88">
        <v>7</v>
      </c>
      <c r="B14" s="58" t="str">
        <f>IF(MONTH(DATE(($C$3),C$6,$A14))&lt;&gt;C$6,"",CHOOSE(WEEKDAY(DATE(($C$3),C$6,$A14),1),"日","月","火","水","木","金","土")&amp;IF(ISNA(VLOOKUP(DATE(($C$3),C$6,$A14),祝日一覧!$A$2:$B$74,2,FALSE)),"","（祝）"))</f>
        <v>火</v>
      </c>
      <c r="C14" s="63"/>
      <c r="D14" s="107"/>
      <c r="E14" s="60" t="str">
        <f>IF(MONTH(DATE(($C$3),F$6,$A14))&lt;&gt;F$6,"",CHOOSE(WEEKDAY(DATE(($C$3),F$6,$A14),1),"日","月","火","水","木","金","土")&amp;IF(ISNA(VLOOKUP(DATE(($C$3),F$6,$A14),祝日一覧!$A$2:$B$74,2,FALSE)),"","（祝）"))</f>
        <v>木</v>
      </c>
      <c r="F14" s="63"/>
      <c r="G14" s="107"/>
      <c r="H14" s="60" t="str">
        <f>IF(MONTH(DATE(($C$3),I$6,$A14))&lt;&gt;I$6,"",CHOOSE(WEEKDAY(DATE(($C$3),I$6,$A14),1),"日","月","火","水","木","金","土")&amp;IF(ISNA(VLOOKUP(DATE(($C$3),I$6,$A14),祝日一覧!$A$2:$B$74,2,FALSE)),"","（祝）"))</f>
        <v>日</v>
      </c>
      <c r="I14" s="63"/>
      <c r="J14" s="107"/>
      <c r="K14" s="60" t="str">
        <f>IF(MONTH(DATE(($C$3),L$6,$A14))&lt;&gt;L$6,"",CHOOSE(WEEKDAY(DATE(($C$3),L$6,$A14),1),"日","月","火","水","木","金","土")&amp;IF(ISNA(VLOOKUP(DATE(($C$3),L$6,$A14),祝日一覧!$A$2:$B$74,2,FALSE)),"","（祝）"))</f>
        <v>火</v>
      </c>
      <c r="L14" s="63"/>
      <c r="M14" s="107"/>
      <c r="N14" s="60" t="str">
        <f>IF(MONTH(DATE(($C$3),O$6,$A14))&lt;&gt;O$6,"",CHOOSE(WEEKDAY(DATE(($C$3),O$6,$A14),1),"日","月","火","水","木","金","土")&amp;IF(ISNA(VLOOKUP(DATE(($C$3),O$6,$A14),祝日一覧!$A$2:$B$74,2,FALSE)),"","（祝）"))</f>
        <v>金</v>
      </c>
      <c r="O14" s="63"/>
      <c r="P14" s="107"/>
      <c r="Q14" s="60" t="str">
        <f>IF(MONTH(DATE(($C$3),R$6,$A14))&lt;&gt;R$6,"",CHOOSE(WEEKDAY(DATE(($C$3),R$6,$A14),1),"日","月","火","水","木","金","土")&amp;IF(ISNA(VLOOKUP(DATE(($C$3),R$6,$A14),祝日一覧!$A$2:$B$74,2,FALSE)),"","（祝）"))</f>
        <v>月</v>
      </c>
      <c r="R14" s="63"/>
      <c r="S14" s="107"/>
      <c r="T14" s="60" t="str">
        <f>IF(MONTH(DATE(($C$3),U$6,$A14))&lt;&gt;U$6,"",CHOOSE(WEEKDAY(DATE(($C$3),U$6,$A14),1),"日","月","火","水","木","金","土")&amp;IF(ISNA(VLOOKUP(DATE(($C$3),U$6,$A14),祝日一覧!$A$2:$B$74,2,FALSE)),"","（祝）"))</f>
        <v>水</v>
      </c>
      <c r="U14" s="63"/>
      <c r="V14" s="107"/>
      <c r="W14" s="60" t="str">
        <f>IF(MONTH(DATE(($C$3),X$6,$A14))&lt;&gt;X$6,"",CHOOSE(WEEKDAY(DATE(($C$3),X$6,$A14),1),"日","月","火","水","木","金","土")&amp;IF(ISNA(VLOOKUP(DATE(($C$3),X$6,$A14),祝日一覧!$A$2:$B$74,2,FALSE)),"","（祝）"))</f>
        <v>土</v>
      </c>
      <c r="X14" s="63"/>
      <c r="Y14" s="107"/>
      <c r="Z14" s="60" t="str">
        <f>IF(MONTH(DATE(($C$3),AA$6,$A14))&lt;&gt;AA$6,"",CHOOSE(WEEKDAY(DATE(($C$3),AA$6,$A14),1),"日","月","火","水","木","金","土")&amp;IF(ISNA(VLOOKUP(DATE(($C$3),AA$6,$A14),祝日一覧!$A$2:$B$74,2,FALSE)),"","（祝）"))</f>
        <v>月</v>
      </c>
      <c r="AA14" s="63"/>
      <c r="AB14" s="107"/>
      <c r="AC14" s="60" t="str">
        <f>IF(MONTH(DATE(($C$3+1),AD$6,$A14))&lt;&gt;AD$6,"",CHOOSE(WEEKDAY(DATE(($C$3+1),AD$6,$A14),1),"日","月","火","水","木","金","土")&amp;IF(ISNA(VLOOKUP(DATE(($C$3+1),AD$6,$A14),祝日一覧!$A$2:$B$74,2,FALSE)),"","（祝）"))</f>
        <v>木</v>
      </c>
      <c r="AD14" s="63"/>
      <c r="AE14" s="107"/>
      <c r="AF14" s="60" t="str">
        <f>IF(MONTH(DATE(($C$3+1),AG$6,$A14))&lt;&gt;AG$6,"",CHOOSE(WEEKDAY(DATE(($C$3+1),AG$6,$A14),1),"日","月","火","水","木","金","土")&amp;IF(ISNA(VLOOKUP(DATE(($C$3+1),AG$6,$A14),祝日一覧!$A$2:$B$74,2,FALSE)),"","（祝）"))</f>
        <v>日</v>
      </c>
      <c r="AG14" s="63"/>
      <c r="AH14" s="107"/>
      <c r="AI14" s="60" t="str">
        <f>IF(MONTH(DATE(($C$3+1),AJ$6,$A14))&lt;&gt;AJ$6,"",CHOOSE(WEEKDAY(DATE(($C$3+1),AJ$6,$A14),1),"日","月","火","水","木","金","土")&amp;IF(ISNA(VLOOKUP(DATE(($C$3+1),AJ$6,$A14),祝日一覧!$A$2:$B$74,2,FALSE)),"","（祝）"))</f>
        <v>日</v>
      </c>
      <c r="AJ14" s="63"/>
      <c r="AK14" s="107"/>
      <c r="AL14" s="89">
        <v>7</v>
      </c>
    </row>
    <row r="15" spans="1:38" ht="14.85" customHeight="1">
      <c r="A15" s="88">
        <v>8</v>
      </c>
      <c r="B15" s="58" t="str">
        <f>IF(MONTH(DATE(($C$3),C$6,$A15))&lt;&gt;C$6,"",CHOOSE(WEEKDAY(DATE(($C$3),C$6,$A15),1),"日","月","火","水","木","金","土")&amp;IF(ISNA(VLOOKUP(DATE(($C$3),C$6,$A15),祝日一覧!$A$2:$B$74,2,FALSE)),"","（祝）"))</f>
        <v>水</v>
      </c>
      <c r="C15" s="63"/>
      <c r="D15" s="107"/>
      <c r="E15" s="60" t="str">
        <f>IF(MONTH(DATE(($C$3),F$6,$A15))&lt;&gt;F$6,"",CHOOSE(WEEKDAY(DATE(($C$3),F$6,$A15),1),"日","月","火","水","木","金","土")&amp;IF(ISNA(VLOOKUP(DATE(($C$3),F$6,$A15),祝日一覧!$A$2:$B$74,2,FALSE)),"","（祝）"))</f>
        <v>金</v>
      </c>
      <c r="F15" s="63"/>
      <c r="G15" s="107"/>
      <c r="H15" s="60" t="str">
        <f>IF(MONTH(DATE(($C$3),I$6,$A15))&lt;&gt;I$6,"",CHOOSE(WEEKDAY(DATE(($C$3),I$6,$A15),1),"日","月","火","水","木","金","土")&amp;IF(ISNA(VLOOKUP(DATE(($C$3),I$6,$A15),祝日一覧!$A$2:$B$74,2,FALSE)),"","（祝）"))</f>
        <v>月</v>
      </c>
      <c r="I15" s="63"/>
      <c r="J15" s="107"/>
      <c r="K15" s="60" t="str">
        <f>IF(MONTH(DATE(($C$3),L$6,$A15))&lt;&gt;L$6,"",CHOOSE(WEEKDAY(DATE(($C$3),L$6,$A15),1),"日","月","火","水","木","金","土")&amp;IF(ISNA(VLOOKUP(DATE(($C$3),L$6,$A15),祝日一覧!$A$2:$B$74,2,FALSE)),"","（祝）"))</f>
        <v>水</v>
      </c>
      <c r="L15" s="63"/>
      <c r="M15" s="107"/>
      <c r="N15" s="60" t="str">
        <f>IF(MONTH(DATE(($C$3),O$6,$A15))&lt;&gt;O$6,"",CHOOSE(WEEKDAY(DATE(($C$3),O$6,$A15),1),"日","月","火","水","木","金","土")&amp;IF(ISNA(VLOOKUP(DATE(($C$3),O$6,$A15),祝日一覧!$A$2:$B$74,2,FALSE)),"","（祝）"))</f>
        <v>土</v>
      </c>
      <c r="O15" s="63"/>
      <c r="P15" s="107"/>
      <c r="Q15" s="60" t="str">
        <f>IF(MONTH(DATE(($C$3),R$6,$A15))&lt;&gt;R$6,"",CHOOSE(WEEKDAY(DATE(($C$3),R$6,$A15),1),"日","月","火","水","木","金","土")&amp;IF(ISNA(VLOOKUP(DATE(($C$3),R$6,$A15),祝日一覧!$A$2:$B$74,2,FALSE)),"","（祝）"))</f>
        <v>火</v>
      </c>
      <c r="R15" s="63"/>
      <c r="S15" s="107"/>
      <c r="T15" s="60" t="str">
        <f>IF(MONTH(DATE(($C$3),U$6,$A15))&lt;&gt;U$6,"",CHOOSE(WEEKDAY(DATE(($C$3),U$6,$A15),1),"日","月","火","水","木","金","土")&amp;IF(ISNA(VLOOKUP(DATE(($C$3),U$6,$A15),祝日一覧!$A$2:$B$74,2,FALSE)),"","（祝）"))</f>
        <v>木</v>
      </c>
      <c r="U15" s="63"/>
      <c r="V15" s="107"/>
      <c r="W15" s="60" t="str">
        <f>IF(MONTH(DATE(($C$3),X$6,$A15))&lt;&gt;X$6,"",CHOOSE(WEEKDAY(DATE(($C$3),X$6,$A15),1),"日","月","火","水","木","金","土")&amp;IF(ISNA(VLOOKUP(DATE(($C$3),X$6,$A15),祝日一覧!$A$2:$B$74,2,FALSE)),"","（祝）"))</f>
        <v>日</v>
      </c>
      <c r="X15" s="63"/>
      <c r="Y15" s="107"/>
      <c r="Z15" s="60" t="str">
        <f>IF(MONTH(DATE(($C$3),AA$6,$A15))&lt;&gt;AA$6,"",CHOOSE(WEEKDAY(DATE(($C$3),AA$6,$A15),1),"日","月","火","水","木","金","土")&amp;IF(ISNA(VLOOKUP(DATE(($C$3),AA$6,$A15),祝日一覧!$A$2:$B$74,2,FALSE)),"","（祝）"))</f>
        <v>火</v>
      </c>
      <c r="AA15" s="63"/>
      <c r="AB15" s="107"/>
      <c r="AC15" s="60" t="str">
        <f>IF(MONTH(DATE(($C$3+1),AD$6,$A15))&lt;&gt;AD$6,"",CHOOSE(WEEKDAY(DATE(($C$3+1),AD$6,$A15),1),"日","月","火","水","木","金","土")&amp;IF(ISNA(VLOOKUP(DATE(($C$3+1),AD$6,$A15),祝日一覧!$A$2:$B$74,2,FALSE)),"","（祝）"))</f>
        <v>金</v>
      </c>
      <c r="AD15" s="63"/>
      <c r="AE15" s="107"/>
      <c r="AF15" s="60" t="str">
        <f>IF(MONTH(DATE(($C$3+1),AG$6,$A15))&lt;&gt;AG$6,"",CHOOSE(WEEKDAY(DATE(($C$3+1),AG$6,$A15),1),"日","月","火","水","木","金","土")&amp;IF(ISNA(VLOOKUP(DATE(($C$3+1),AG$6,$A15),祝日一覧!$A$2:$B$74,2,FALSE)),"","（祝）"))</f>
        <v>月</v>
      </c>
      <c r="AG15" s="63"/>
      <c r="AH15" s="107"/>
      <c r="AI15" s="60" t="str">
        <f>IF(MONTH(DATE(($C$3+1),AJ$6,$A15))&lt;&gt;AJ$6,"",CHOOSE(WEEKDAY(DATE(($C$3+1),AJ$6,$A15),1),"日","月","火","水","木","金","土")&amp;IF(ISNA(VLOOKUP(DATE(($C$3+1),AJ$6,$A15),祝日一覧!$A$2:$B$74,2,FALSE)),"","（祝）"))</f>
        <v>月</v>
      </c>
      <c r="AJ15" s="63"/>
      <c r="AK15" s="107"/>
      <c r="AL15" s="89">
        <v>8</v>
      </c>
    </row>
    <row r="16" spans="1:38" ht="14.85" customHeight="1">
      <c r="A16" s="88">
        <v>9</v>
      </c>
      <c r="B16" s="58" t="str">
        <f>IF(MONTH(DATE(($C$3),C$6,$A16))&lt;&gt;C$6,"",CHOOSE(WEEKDAY(DATE(($C$3),C$6,$A16),1),"日","月","火","水","木","金","土")&amp;IF(ISNA(VLOOKUP(DATE(($C$3),C$6,$A16),祝日一覧!$A$2:$B$74,2,FALSE)),"","（祝）"))</f>
        <v>木</v>
      </c>
      <c r="C16" s="63"/>
      <c r="D16" s="107"/>
      <c r="E16" s="60" t="str">
        <f>IF(MONTH(DATE(($C$3),F$6,$A16))&lt;&gt;F$6,"",CHOOSE(WEEKDAY(DATE(($C$3),F$6,$A16),1),"日","月","火","水","木","金","土")&amp;IF(ISNA(VLOOKUP(DATE(($C$3),F$6,$A16),祝日一覧!$A$2:$B$74,2,FALSE)),"","（祝）"))</f>
        <v>土</v>
      </c>
      <c r="F16" s="63"/>
      <c r="G16" s="107"/>
      <c r="H16" s="60" t="str">
        <f>IF(MONTH(DATE(($C$3),I$6,$A16))&lt;&gt;I$6,"",CHOOSE(WEEKDAY(DATE(($C$3),I$6,$A16),1),"日","月","火","水","木","金","土")&amp;IF(ISNA(VLOOKUP(DATE(($C$3),I$6,$A16),祝日一覧!$A$2:$B$74,2,FALSE)),"","（祝）"))</f>
        <v>火</v>
      </c>
      <c r="I16" s="63"/>
      <c r="J16" s="107"/>
      <c r="K16" s="60" t="str">
        <f>IF(MONTH(DATE(($C$3),L$6,$A16))&lt;&gt;L$6,"",CHOOSE(WEEKDAY(DATE(($C$3),L$6,$A16),1),"日","月","火","水","木","金","土")&amp;IF(ISNA(VLOOKUP(DATE(($C$3),L$6,$A16),祝日一覧!$A$2:$B$74,2,FALSE)),"","（祝）"))</f>
        <v>木</v>
      </c>
      <c r="L16" s="63"/>
      <c r="M16" s="107"/>
      <c r="N16" s="60" t="str">
        <f>IF(MONTH(DATE(($C$3),O$6,$A16))&lt;&gt;O$6,"",CHOOSE(WEEKDAY(DATE(($C$3),O$6,$A16),1),"日","月","火","水","木","金","土")&amp;IF(ISNA(VLOOKUP(DATE(($C$3),O$6,$A16),祝日一覧!$A$2:$B$74,2,FALSE)),"","（祝）"))</f>
        <v>日</v>
      </c>
      <c r="O16" s="63"/>
      <c r="P16" s="107"/>
      <c r="Q16" s="60" t="str">
        <f>IF(MONTH(DATE(($C$3),R$6,$A16))&lt;&gt;R$6,"",CHOOSE(WEEKDAY(DATE(($C$3),R$6,$A16),1),"日","月","火","水","木","金","土")&amp;IF(ISNA(VLOOKUP(DATE(($C$3),R$6,$A16),祝日一覧!$A$2:$B$74,2,FALSE)),"","（祝）"))</f>
        <v>水</v>
      </c>
      <c r="R16" s="63"/>
      <c r="S16" s="107"/>
      <c r="T16" s="60" t="str">
        <f>IF(MONTH(DATE(($C$3),U$6,$A16))&lt;&gt;U$6,"",CHOOSE(WEEKDAY(DATE(($C$3),U$6,$A16),1),"日","月","火","水","木","金","土")&amp;IF(ISNA(VLOOKUP(DATE(($C$3),U$6,$A16),祝日一覧!$A$2:$B$74,2,FALSE)),"","（祝）"))</f>
        <v>金</v>
      </c>
      <c r="U16" s="63"/>
      <c r="V16" s="107"/>
      <c r="W16" s="60" t="str">
        <f>IF(MONTH(DATE(($C$3),X$6,$A16))&lt;&gt;X$6,"",CHOOSE(WEEKDAY(DATE(($C$3),X$6,$A16),1),"日","月","火","水","木","金","土")&amp;IF(ISNA(VLOOKUP(DATE(($C$3),X$6,$A16),祝日一覧!$A$2:$B$74,2,FALSE)),"","（祝）"))</f>
        <v>月</v>
      </c>
      <c r="X16" s="63"/>
      <c r="Y16" s="107"/>
      <c r="Z16" s="60" t="str">
        <f>IF(MONTH(DATE(($C$3),AA$6,$A16))&lt;&gt;AA$6,"",CHOOSE(WEEKDAY(DATE(($C$3),AA$6,$A16),1),"日","月","火","水","木","金","土")&amp;IF(ISNA(VLOOKUP(DATE(($C$3),AA$6,$A16),祝日一覧!$A$2:$B$74,2,FALSE)),"","（祝）"))</f>
        <v>水</v>
      </c>
      <c r="AA16" s="63"/>
      <c r="AB16" s="107"/>
      <c r="AC16" s="60" t="str">
        <f>IF(MONTH(DATE(($C$3+1),AD$6,$A16))&lt;&gt;AD$6,"",CHOOSE(WEEKDAY(DATE(($C$3+1),AD$6,$A16),1),"日","月","火","水","木","金","土")&amp;IF(ISNA(VLOOKUP(DATE(($C$3+1),AD$6,$A16),祝日一覧!$A$2:$B$74,2,FALSE)),"","（祝）"))</f>
        <v>土</v>
      </c>
      <c r="AD16" s="63"/>
      <c r="AE16" s="107"/>
      <c r="AF16" s="60" t="str">
        <f>IF(MONTH(DATE(($C$3+1),AG$6,$A16))&lt;&gt;AG$6,"",CHOOSE(WEEKDAY(DATE(($C$3+1),AG$6,$A16),1),"日","月","火","水","木","金","土")&amp;IF(ISNA(VLOOKUP(DATE(($C$3+1),AG$6,$A16),祝日一覧!$A$2:$B$74,2,FALSE)),"","（祝）"))</f>
        <v>火</v>
      </c>
      <c r="AG16" s="63"/>
      <c r="AH16" s="107"/>
      <c r="AI16" s="60" t="str">
        <f>IF(MONTH(DATE(($C$3+1),AJ$6,$A16))&lt;&gt;AJ$6,"",CHOOSE(WEEKDAY(DATE(($C$3+1),AJ$6,$A16),1),"日","月","火","水","木","金","土")&amp;IF(ISNA(VLOOKUP(DATE(($C$3+1),AJ$6,$A16),祝日一覧!$A$2:$B$74,2,FALSE)),"","（祝）"))</f>
        <v>火</v>
      </c>
      <c r="AJ16" s="63"/>
      <c r="AK16" s="107"/>
      <c r="AL16" s="89">
        <v>9</v>
      </c>
    </row>
    <row r="17" spans="1:38" ht="14.85" customHeight="1">
      <c r="A17" s="88">
        <v>10</v>
      </c>
      <c r="B17" s="58" t="str">
        <f>IF(MONTH(DATE(($C$3),C$6,$A17))&lt;&gt;C$6,"",CHOOSE(WEEKDAY(DATE(($C$3),C$6,$A17),1),"日","月","火","水","木","金","土")&amp;IF(ISNA(VLOOKUP(DATE(($C$3),C$6,$A17),祝日一覧!$A$2:$B$74,2,FALSE)),"","（祝）"))</f>
        <v>金</v>
      </c>
      <c r="C17" s="63"/>
      <c r="D17" s="107"/>
      <c r="E17" s="60" t="str">
        <f>IF(MONTH(DATE(($C$3),F$6,$A17))&lt;&gt;F$6,"",CHOOSE(WEEKDAY(DATE(($C$3),F$6,$A17),1),"日","月","火","水","木","金","土")&amp;IF(ISNA(VLOOKUP(DATE(($C$3),F$6,$A17),祝日一覧!$A$2:$B$74,2,FALSE)),"","（祝）"))</f>
        <v>日</v>
      </c>
      <c r="F17" s="63"/>
      <c r="G17" s="107"/>
      <c r="H17" s="60" t="str">
        <f>IF(MONTH(DATE(($C$3),I$6,$A17))&lt;&gt;I$6,"",CHOOSE(WEEKDAY(DATE(($C$3),I$6,$A17),1),"日","月","火","水","木","金","土")&amp;IF(ISNA(VLOOKUP(DATE(($C$3),I$6,$A17),祝日一覧!$A$2:$B$74,2,FALSE)),"","（祝）"))</f>
        <v>水</v>
      </c>
      <c r="I17" s="63"/>
      <c r="J17" s="107"/>
      <c r="K17" s="60" t="str">
        <f>IF(MONTH(DATE(($C$3),L$6,$A17))&lt;&gt;L$6,"",CHOOSE(WEEKDAY(DATE(($C$3),L$6,$A17),1),"日","月","火","水","木","金","土")&amp;IF(ISNA(VLOOKUP(DATE(($C$3),L$6,$A17),祝日一覧!$A$2:$B$74,2,FALSE)),"","（祝）"))</f>
        <v>金</v>
      </c>
      <c r="L17" s="63"/>
      <c r="M17" s="107"/>
      <c r="N17" s="60" t="str">
        <f>IF(MONTH(DATE(($C$3),O$6,$A17))&lt;&gt;O$6,"",CHOOSE(WEEKDAY(DATE(($C$3),O$6,$A17),1),"日","月","火","水","木","金","土")&amp;IF(ISNA(VLOOKUP(DATE(($C$3),O$6,$A17),祝日一覧!$A$2:$B$74,2,FALSE)),"","（祝）"))</f>
        <v>月</v>
      </c>
      <c r="O17" s="63"/>
      <c r="P17" s="107"/>
      <c r="Q17" s="60" t="str">
        <f>IF(MONTH(DATE(($C$3),R$6,$A17))&lt;&gt;R$6,"",CHOOSE(WEEKDAY(DATE(($C$3),R$6,$A17),1),"日","月","火","水","木","金","土")&amp;IF(ISNA(VLOOKUP(DATE(($C$3),R$6,$A17),祝日一覧!$A$2:$B$74,2,FALSE)),"","（祝）"))</f>
        <v>木</v>
      </c>
      <c r="R17" s="63"/>
      <c r="S17" s="107"/>
      <c r="T17" s="60" t="str">
        <f>IF(MONTH(DATE(($C$3),U$6,$A17))&lt;&gt;U$6,"",CHOOSE(WEEKDAY(DATE(($C$3),U$6,$A17),1),"日","月","火","水","木","金","土")&amp;IF(ISNA(VLOOKUP(DATE(($C$3),U$6,$A17),祝日一覧!$A$2:$B$74,2,FALSE)),"","（祝）"))</f>
        <v>土</v>
      </c>
      <c r="U17" s="63"/>
      <c r="V17" s="107"/>
      <c r="W17" s="60" t="str">
        <f>IF(MONTH(DATE(($C$3),X$6,$A17))&lt;&gt;X$6,"",CHOOSE(WEEKDAY(DATE(($C$3),X$6,$A17),1),"日","月","火","水","木","金","土")&amp;IF(ISNA(VLOOKUP(DATE(($C$3),X$6,$A17),祝日一覧!$A$2:$B$74,2,FALSE)),"","（祝）"))</f>
        <v>火</v>
      </c>
      <c r="X17" s="63"/>
      <c r="Y17" s="107"/>
      <c r="Z17" s="60" t="str">
        <f>IF(MONTH(DATE(($C$3),AA$6,$A17))&lt;&gt;AA$6,"",CHOOSE(WEEKDAY(DATE(($C$3),AA$6,$A17),1),"日","月","火","水","木","金","土")&amp;IF(ISNA(VLOOKUP(DATE(($C$3),AA$6,$A17),祝日一覧!$A$2:$B$74,2,FALSE)),"","（祝）"))</f>
        <v>木</v>
      </c>
      <c r="AA17" s="63"/>
      <c r="AB17" s="107"/>
      <c r="AC17" s="60" t="str">
        <f>IF(MONTH(DATE(($C$3+1),AD$6,$A17))&lt;&gt;AD$6,"",CHOOSE(WEEKDAY(DATE(($C$3+1),AD$6,$A17),1),"日","月","火","水","木","金","土")&amp;IF(ISNA(VLOOKUP(DATE(($C$3+1),AD$6,$A17),祝日一覧!$A$2:$B$74,2,FALSE)),"","（祝）"))</f>
        <v>日</v>
      </c>
      <c r="AD17" s="63"/>
      <c r="AE17" s="107"/>
      <c r="AF17" s="60" t="str">
        <f>IF(MONTH(DATE(($C$3+1),AG$6,$A17))&lt;&gt;AG$6,"",CHOOSE(WEEKDAY(DATE(($C$3+1),AG$6,$A17),1),"日","月","火","水","木","金","土")&amp;IF(ISNA(VLOOKUP(DATE(($C$3+1),AG$6,$A17),祝日一覧!$A$2:$B$74,2,FALSE)),"","（祝）"))</f>
        <v>水</v>
      </c>
      <c r="AG17" s="63"/>
      <c r="AH17" s="107"/>
      <c r="AI17" s="60" t="str">
        <f>IF(MONTH(DATE(($C$3+1),AJ$6,$A17))&lt;&gt;AJ$6,"",CHOOSE(WEEKDAY(DATE(($C$3+1),AJ$6,$A17),1),"日","月","火","水","木","金","土")&amp;IF(ISNA(VLOOKUP(DATE(($C$3+1),AJ$6,$A17),祝日一覧!$A$2:$B$74,2,FALSE)),"","（祝）"))</f>
        <v>水</v>
      </c>
      <c r="AJ17" s="63"/>
      <c r="AK17" s="107"/>
      <c r="AL17" s="89">
        <v>10</v>
      </c>
    </row>
    <row r="18" spans="1:38" ht="14.85" customHeight="1">
      <c r="A18" s="88">
        <v>11</v>
      </c>
      <c r="B18" s="58" t="str">
        <f>IF(MONTH(DATE(($C$3),C$6,$A18))&lt;&gt;C$6,"",CHOOSE(WEEKDAY(DATE(($C$3),C$6,$A18),1),"日","月","火","水","木","金","土")&amp;IF(ISNA(VLOOKUP(DATE(($C$3),C$6,$A18),祝日一覧!$A$2:$B$74,2,FALSE)),"","（祝）"))</f>
        <v>土</v>
      </c>
      <c r="C18" s="63"/>
      <c r="D18" s="107"/>
      <c r="E18" s="60" t="str">
        <f>IF(MONTH(DATE(($C$3),F$6,$A18))&lt;&gt;F$6,"",CHOOSE(WEEKDAY(DATE(($C$3),F$6,$A18),1),"日","月","火","水","木","金","土")&amp;IF(ISNA(VLOOKUP(DATE(($C$3),F$6,$A18),祝日一覧!$A$2:$B$74,2,FALSE)),"","（祝）"))</f>
        <v>月</v>
      </c>
      <c r="F18" s="63"/>
      <c r="G18" s="107"/>
      <c r="H18" s="60" t="str">
        <f>IF(MONTH(DATE(($C$3),I$6,$A18))&lt;&gt;I$6,"",CHOOSE(WEEKDAY(DATE(($C$3),I$6,$A18),1),"日","月","火","水","木","金","土")&amp;IF(ISNA(VLOOKUP(DATE(($C$3),I$6,$A18),祝日一覧!$A$2:$B$74,2,FALSE)),"","（祝）"))</f>
        <v>木</v>
      </c>
      <c r="I18" s="63"/>
      <c r="J18" s="107"/>
      <c r="K18" s="60" t="str">
        <f>IF(MONTH(DATE(($C$3),L$6,$A18))&lt;&gt;L$6,"",CHOOSE(WEEKDAY(DATE(($C$3),L$6,$A18),1),"日","月","火","水","木","金","土")&amp;IF(ISNA(VLOOKUP(DATE(($C$3),L$6,$A18),祝日一覧!$A$2:$B$74,2,FALSE)),"","（祝）"))</f>
        <v>土</v>
      </c>
      <c r="L18" s="63"/>
      <c r="M18" s="107"/>
      <c r="N18" s="60" t="str">
        <f>IF(MONTH(DATE(($C$3),O$6,$A18))&lt;&gt;O$6,"",CHOOSE(WEEKDAY(DATE(($C$3),O$6,$A18),1),"日","月","火","水","木","金","土")&amp;IF(ISNA(VLOOKUP(DATE(($C$3),O$6,$A18),祝日一覧!$A$2:$B$74,2,FALSE)),"","（祝）"))</f>
        <v>火（祝）</v>
      </c>
      <c r="O18" s="63"/>
      <c r="P18" s="107"/>
      <c r="Q18" s="60" t="str">
        <f>IF(MONTH(DATE(($C$3),R$6,$A18))&lt;&gt;R$6,"",CHOOSE(WEEKDAY(DATE(($C$3),R$6,$A18),1),"日","月","火","水","木","金","土")&amp;IF(ISNA(VLOOKUP(DATE(($C$3),R$6,$A18),祝日一覧!$A$2:$B$74,2,FALSE)),"","（祝）"))</f>
        <v>金</v>
      </c>
      <c r="R18" s="63"/>
      <c r="S18" s="107"/>
      <c r="T18" s="60" t="str">
        <f>IF(MONTH(DATE(($C$3),U$6,$A18))&lt;&gt;U$6,"",CHOOSE(WEEKDAY(DATE(($C$3),U$6,$A18),1),"日","月","火","水","木","金","土")&amp;IF(ISNA(VLOOKUP(DATE(($C$3),U$6,$A18),祝日一覧!$A$2:$B$74,2,FALSE)),"","（祝）"))</f>
        <v>日</v>
      </c>
      <c r="U18" s="63"/>
      <c r="V18" s="107"/>
      <c r="W18" s="60" t="str">
        <f>IF(MONTH(DATE(($C$3),X$6,$A18))&lt;&gt;X$6,"",CHOOSE(WEEKDAY(DATE(($C$3),X$6,$A18),1),"日","月","火","水","木","金","土")&amp;IF(ISNA(VLOOKUP(DATE(($C$3),X$6,$A18),祝日一覧!$A$2:$B$74,2,FALSE)),"","（祝）"))</f>
        <v>水</v>
      </c>
      <c r="X18" s="63"/>
      <c r="Y18" s="107"/>
      <c r="Z18" s="60" t="str">
        <f>IF(MONTH(DATE(($C$3),AA$6,$A18))&lt;&gt;AA$6,"",CHOOSE(WEEKDAY(DATE(($C$3),AA$6,$A18),1),"日","月","火","水","木","金","土")&amp;IF(ISNA(VLOOKUP(DATE(($C$3),AA$6,$A18),祝日一覧!$A$2:$B$74,2,FALSE)),"","（祝）"))</f>
        <v>金</v>
      </c>
      <c r="AA18" s="63"/>
      <c r="AB18" s="107"/>
      <c r="AC18" s="60" t="str">
        <f>IF(MONTH(DATE(($C$3+1),AD$6,$A18))&lt;&gt;AD$6,"",CHOOSE(WEEKDAY(DATE(($C$3+1),AD$6,$A18),1),"日","月","火","水","木","金","土")&amp;IF(ISNA(VLOOKUP(DATE(($C$3+1),AD$6,$A18),祝日一覧!$A$2:$B$74,2,FALSE)),"","（祝）"))</f>
        <v>月（祝）</v>
      </c>
      <c r="AD18" s="63"/>
      <c r="AE18" s="107"/>
      <c r="AF18" s="60" t="str">
        <f>IF(MONTH(DATE(($C$3+1),AG$6,$A18))&lt;&gt;AG$6,"",CHOOSE(WEEKDAY(DATE(($C$3+1),AG$6,$A18),1),"日","月","火","水","木","金","土")&amp;IF(ISNA(VLOOKUP(DATE(($C$3+1),AG$6,$A18),祝日一覧!$A$2:$B$74,2,FALSE)),"","（祝）"))</f>
        <v>木（祝）</v>
      </c>
      <c r="AG18" s="63"/>
      <c r="AH18" s="107"/>
      <c r="AI18" s="60" t="str">
        <f>IF(MONTH(DATE(($C$3+1),AJ$6,$A18))&lt;&gt;AJ$6,"",CHOOSE(WEEKDAY(DATE(($C$3+1),AJ$6,$A18),1),"日","月","火","水","木","金","土")&amp;IF(ISNA(VLOOKUP(DATE(($C$3+1),AJ$6,$A18),祝日一覧!$A$2:$B$74,2,FALSE)),"","（祝）"))</f>
        <v>木</v>
      </c>
      <c r="AJ18" s="63"/>
      <c r="AK18" s="107"/>
      <c r="AL18" s="89">
        <v>11</v>
      </c>
    </row>
    <row r="19" spans="1:38" ht="14.85" customHeight="1">
      <c r="A19" s="88">
        <v>12</v>
      </c>
      <c r="B19" s="58" t="str">
        <f>IF(MONTH(DATE(($C$3),C$6,$A19))&lt;&gt;C$6,"",CHOOSE(WEEKDAY(DATE(($C$3),C$6,$A19),1),"日","月","火","水","木","金","土")&amp;IF(ISNA(VLOOKUP(DATE(($C$3),C$6,$A19),祝日一覧!$A$2:$B$74,2,FALSE)),"","（祝）"))</f>
        <v>日</v>
      </c>
      <c r="C19" s="63"/>
      <c r="D19" s="107"/>
      <c r="E19" s="60" t="str">
        <f>IF(MONTH(DATE(($C$3),F$6,$A19))&lt;&gt;F$6,"",CHOOSE(WEEKDAY(DATE(($C$3),F$6,$A19),1),"日","月","火","水","木","金","土")&amp;IF(ISNA(VLOOKUP(DATE(($C$3),F$6,$A19),祝日一覧!$A$2:$B$74,2,FALSE)),"","（祝）"))</f>
        <v>火</v>
      </c>
      <c r="F19" s="63"/>
      <c r="G19" s="107"/>
      <c r="H19" s="60" t="str">
        <f>IF(MONTH(DATE(($C$3),I$6,$A19))&lt;&gt;I$6,"",CHOOSE(WEEKDAY(DATE(($C$3),I$6,$A19),1),"日","月","火","水","木","金","土")&amp;IF(ISNA(VLOOKUP(DATE(($C$3),I$6,$A19),祝日一覧!$A$2:$B$74,2,FALSE)),"","（祝）"))</f>
        <v>金</v>
      </c>
      <c r="I19" s="63"/>
      <c r="J19" s="107"/>
      <c r="K19" s="60" t="str">
        <f>IF(MONTH(DATE(($C$3),L$6,$A19))&lt;&gt;L$6,"",CHOOSE(WEEKDAY(DATE(($C$3),L$6,$A19),1),"日","月","火","水","木","金","土")&amp;IF(ISNA(VLOOKUP(DATE(($C$3),L$6,$A19),祝日一覧!$A$2:$B$74,2,FALSE)),"","（祝）"))</f>
        <v>日</v>
      </c>
      <c r="L19" s="63"/>
      <c r="M19" s="107"/>
      <c r="N19" s="60" t="str">
        <f>IF(MONTH(DATE(($C$3),O$6,$A19))&lt;&gt;O$6,"",CHOOSE(WEEKDAY(DATE(($C$3),O$6,$A19),1),"日","月","火","水","木","金","土")&amp;IF(ISNA(VLOOKUP(DATE(($C$3),O$6,$A19),祝日一覧!$A$2:$B$74,2,FALSE)),"","（祝）"))</f>
        <v>水</v>
      </c>
      <c r="O19" s="63"/>
      <c r="P19" s="107"/>
      <c r="Q19" s="60" t="str">
        <f>IF(MONTH(DATE(($C$3),R$6,$A19))&lt;&gt;R$6,"",CHOOSE(WEEKDAY(DATE(($C$3),R$6,$A19),1),"日","月","火","水","木","金","土")&amp;IF(ISNA(VLOOKUP(DATE(($C$3),R$6,$A19),祝日一覧!$A$2:$B$74,2,FALSE)),"","（祝）"))</f>
        <v>土</v>
      </c>
      <c r="R19" s="63"/>
      <c r="S19" s="107"/>
      <c r="T19" s="60" t="str">
        <f>IF(MONTH(DATE(($C$3),U$6,$A19))&lt;&gt;U$6,"",CHOOSE(WEEKDAY(DATE(($C$3),U$6,$A19),1),"日","月","火","水","木","金","土")&amp;IF(ISNA(VLOOKUP(DATE(($C$3),U$6,$A19),祝日一覧!$A$2:$B$74,2,FALSE)),"","（祝）"))</f>
        <v>月（祝）</v>
      </c>
      <c r="U19" s="63"/>
      <c r="V19" s="107"/>
      <c r="W19" s="60" t="str">
        <f>IF(MONTH(DATE(($C$3),X$6,$A19))&lt;&gt;X$6,"",CHOOSE(WEEKDAY(DATE(($C$3),X$6,$A19),1),"日","月","火","水","木","金","土")&amp;IF(ISNA(VLOOKUP(DATE(($C$3),X$6,$A19),祝日一覧!$A$2:$B$74,2,FALSE)),"","（祝）"))</f>
        <v>木</v>
      </c>
      <c r="X19" s="63"/>
      <c r="Y19" s="107"/>
      <c r="Z19" s="60" t="str">
        <f>IF(MONTH(DATE(($C$3),AA$6,$A19))&lt;&gt;AA$6,"",CHOOSE(WEEKDAY(DATE(($C$3),AA$6,$A19),1),"日","月","火","水","木","金","土")&amp;IF(ISNA(VLOOKUP(DATE(($C$3),AA$6,$A19),祝日一覧!$A$2:$B$74,2,FALSE)),"","（祝）"))</f>
        <v>土</v>
      </c>
      <c r="AA19" s="63"/>
      <c r="AB19" s="107"/>
      <c r="AC19" s="60" t="str">
        <f>IF(MONTH(DATE(($C$3+1),AD$6,$A19))&lt;&gt;AD$6,"",CHOOSE(WEEKDAY(DATE(($C$3+1),AD$6,$A19),1),"日","月","火","水","木","金","土")&amp;IF(ISNA(VLOOKUP(DATE(($C$3+1),AD$6,$A19),祝日一覧!$A$2:$B$74,2,FALSE)),"","（祝）"))</f>
        <v>火</v>
      </c>
      <c r="AD19" s="63"/>
      <c r="AE19" s="107"/>
      <c r="AF19" s="60" t="str">
        <f>IF(MONTH(DATE(($C$3+1),AG$6,$A19))&lt;&gt;AG$6,"",CHOOSE(WEEKDAY(DATE(($C$3+1),AG$6,$A19),1),"日","月","火","水","木","金","土")&amp;IF(ISNA(VLOOKUP(DATE(($C$3+1),AG$6,$A19),祝日一覧!$A$2:$B$74,2,FALSE)),"","（祝）"))</f>
        <v>金</v>
      </c>
      <c r="AG19" s="63"/>
      <c r="AH19" s="107"/>
      <c r="AI19" s="60" t="str">
        <f>IF(MONTH(DATE(($C$3+1),AJ$6,$A19))&lt;&gt;AJ$6,"",CHOOSE(WEEKDAY(DATE(($C$3+1),AJ$6,$A19),1),"日","月","火","水","木","金","土")&amp;IF(ISNA(VLOOKUP(DATE(($C$3+1),AJ$6,$A19),祝日一覧!$A$2:$B$74,2,FALSE)),"","（祝）"))</f>
        <v>金</v>
      </c>
      <c r="AJ19" s="63"/>
      <c r="AK19" s="107"/>
      <c r="AL19" s="89">
        <v>12</v>
      </c>
    </row>
    <row r="20" spans="1:38" ht="14.85" customHeight="1">
      <c r="A20" s="88">
        <v>13</v>
      </c>
      <c r="B20" s="58" t="str">
        <f>IF(MONTH(DATE(($C$3),C$6,$A20))&lt;&gt;C$6,"",CHOOSE(WEEKDAY(DATE(($C$3),C$6,$A20),1),"日","月","火","水","木","金","土")&amp;IF(ISNA(VLOOKUP(DATE(($C$3),C$6,$A20),祝日一覧!$A$2:$B$74,2,FALSE)),"","（祝）"))</f>
        <v>月</v>
      </c>
      <c r="C20" s="63"/>
      <c r="D20" s="107"/>
      <c r="E20" s="60" t="str">
        <f>IF(MONTH(DATE(($C$3),F$6,$A20))&lt;&gt;F$6,"",CHOOSE(WEEKDAY(DATE(($C$3),F$6,$A20),1),"日","月","火","水","木","金","土")&amp;IF(ISNA(VLOOKUP(DATE(($C$3),F$6,$A20),祝日一覧!$A$2:$B$74,2,FALSE)),"","（祝）"))</f>
        <v>水</v>
      </c>
      <c r="F20" s="63"/>
      <c r="G20" s="107"/>
      <c r="H20" s="60" t="str">
        <f>IF(MONTH(DATE(($C$3),I$6,$A20))&lt;&gt;I$6,"",CHOOSE(WEEKDAY(DATE(($C$3),I$6,$A20),1),"日","月","火","水","木","金","土")&amp;IF(ISNA(VLOOKUP(DATE(($C$3),I$6,$A20),祝日一覧!$A$2:$B$74,2,FALSE)),"","（祝）"))</f>
        <v>土</v>
      </c>
      <c r="I20" s="63"/>
      <c r="J20" s="107"/>
      <c r="K20" s="60" t="str">
        <f>IF(MONTH(DATE(($C$3),L$6,$A20))&lt;&gt;L$6,"",CHOOSE(WEEKDAY(DATE(($C$3),L$6,$A20),1),"日","月","火","水","木","金","土")&amp;IF(ISNA(VLOOKUP(DATE(($C$3),L$6,$A20),祝日一覧!$A$2:$B$74,2,FALSE)),"","（祝）"))</f>
        <v>月</v>
      </c>
      <c r="L20" s="63"/>
      <c r="M20" s="107"/>
      <c r="N20" s="60" t="str">
        <f>IF(MONTH(DATE(($C$3),O$6,$A20))&lt;&gt;O$6,"",CHOOSE(WEEKDAY(DATE(($C$3),O$6,$A20),1),"日","月","火","水","木","金","土")&amp;IF(ISNA(VLOOKUP(DATE(($C$3),O$6,$A20),祝日一覧!$A$2:$B$74,2,FALSE)),"","（祝）"))</f>
        <v>木</v>
      </c>
      <c r="O20" s="63"/>
      <c r="P20" s="107"/>
      <c r="Q20" s="60" t="str">
        <f>IF(MONTH(DATE(($C$3),R$6,$A20))&lt;&gt;R$6,"",CHOOSE(WEEKDAY(DATE(($C$3),R$6,$A20),1),"日","月","火","水","木","金","土")&amp;IF(ISNA(VLOOKUP(DATE(($C$3),R$6,$A20),祝日一覧!$A$2:$B$74,2,FALSE)),"","（祝）"))</f>
        <v>日</v>
      </c>
      <c r="R20" s="63"/>
      <c r="S20" s="107"/>
      <c r="T20" s="60" t="str">
        <f>IF(MONTH(DATE(($C$3),U$6,$A20))&lt;&gt;U$6,"",CHOOSE(WEEKDAY(DATE(($C$3),U$6,$A20),1),"日","月","火","水","木","金","土")&amp;IF(ISNA(VLOOKUP(DATE(($C$3),U$6,$A20),祝日一覧!$A$2:$B$74,2,FALSE)),"","（祝）"))</f>
        <v>火</v>
      </c>
      <c r="U20" s="63"/>
      <c r="V20" s="107"/>
      <c r="W20" s="60" t="str">
        <f>IF(MONTH(DATE(($C$3),X$6,$A20))&lt;&gt;X$6,"",CHOOSE(WEEKDAY(DATE(($C$3),X$6,$A20),1),"日","月","火","水","木","金","土")&amp;IF(ISNA(VLOOKUP(DATE(($C$3),X$6,$A20),祝日一覧!$A$2:$B$74,2,FALSE)),"","（祝）"))</f>
        <v>金</v>
      </c>
      <c r="X20" s="63"/>
      <c r="Y20" s="107"/>
      <c r="Z20" s="60" t="str">
        <f>IF(MONTH(DATE(($C$3),AA$6,$A20))&lt;&gt;AA$6,"",CHOOSE(WEEKDAY(DATE(($C$3),AA$6,$A20),1),"日","月","火","水","木","金","土")&amp;IF(ISNA(VLOOKUP(DATE(($C$3),AA$6,$A20),祝日一覧!$A$2:$B$74,2,FALSE)),"","（祝）"))</f>
        <v>日</v>
      </c>
      <c r="AA20" s="63"/>
      <c r="AB20" s="107"/>
      <c r="AC20" s="60" t="str">
        <f>IF(MONTH(DATE(($C$3+1),AD$6,$A20))&lt;&gt;AD$6,"",CHOOSE(WEEKDAY(DATE(($C$3+1),AD$6,$A20),1),"日","月","火","水","木","金","土")&amp;IF(ISNA(VLOOKUP(DATE(($C$3+1),AD$6,$A20),祝日一覧!$A$2:$B$74,2,FALSE)),"","（祝）"))</f>
        <v>水</v>
      </c>
      <c r="AD20" s="63"/>
      <c r="AE20" s="107"/>
      <c r="AF20" s="60" t="str">
        <f>IF(MONTH(DATE(($C$3+1),AG$6,$A20))&lt;&gt;AG$6,"",CHOOSE(WEEKDAY(DATE(($C$3+1),AG$6,$A20),1),"日","月","火","水","木","金","土")&amp;IF(ISNA(VLOOKUP(DATE(($C$3+1),AG$6,$A20),祝日一覧!$A$2:$B$74,2,FALSE)),"","（祝）"))</f>
        <v>土</v>
      </c>
      <c r="AG20" s="63"/>
      <c r="AH20" s="107"/>
      <c r="AI20" s="60" t="str">
        <f>IF(MONTH(DATE(($C$3+1),AJ$6,$A20))&lt;&gt;AJ$6,"",CHOOSE(WEEKDAY(DATE(($C$3+1),AJ$6,$A20),1),"日","月","火","水","木","金","土")&amp;IF(ISNA(VLOOKUP(DATE(($C$3+1),AJ$6,$A20),祝日一覧!$A$2:$B$74,2,FALSE)),"","（祝）"))</f>
        <v>土</v>
      </c>
      <c r="AJ20" s="63"/>
      <c r="AK20" s="107"/>
      <c r="AL20" s="89">
        <v>13</v>
      </c>
    </row>
    <row r="21" spans="1:38" ht="14.85" customHeight="1">
      <c r="A21" s="88">
        <v>14</v>
      </c>
      <c r="B21" s="58" t="str">
        <f>IF(MONTH(DATE(($C$3),C$6,$A21))&lt;&gt;C$6,"",CHOOSE(WEEKDAY(DATE(($C$3),C$6,$A21),1),"日","月","火","水","木","金","土")&amp;IF(ISNA(VLOOKUP(DATE(($C$3),C$6,$A21),祝日一覧!$A$2:$B$74,2,FALSE)),"","（祝）"))</f>
        <v>火</v>
      </c>
      <c r="C21" s="63"/>
      <c r="D21" s="107"/>
      <c r="E21" s="60" t="str">
        <f>IF(MONTH(DATE(($C$3),F$6,$A21))&lt;&gt;F$6,"",CHOOSE(WEEKDAY(DATE(($C$3),F$6,$A21),1),"日","月","火","水","木","金","土")&amp;IF(ISNA(VLOOKUP(DATE(($C$3),F$6,$A21),祝日一覧!$A$2:$B$74,2,FALSE)),"","（祝）"))</f>
        <v>木</v>
      </c>
      <c r="F21" s="63"/>
      <c r="G21" s="107"/>
      <c r="H21" s="60" t="str">
        <f>IF(MONTH(DATE(($C$3),I$6,$A21))&lt;&gt;I$6,"",CHOOSE(WEEKDAY(DATE(($C$3),I$6,$A21),1),"日","月","火","水","木","金","土")&amp;IF(ISNA(VLOOKUP(DATE(($C$3),I$6,$A21),祝日一覧!$A$2:$B$74,2,FALSE)),"","（祝）"))</f>
        <v>日</v>
      </c>
      <c r="I21" s="63"/>
      <c r="J21" s="107"/>
      <c r="K21" s="60" t="str">
        <f>IF(MONTH(DATE(($C$3),L$6,$A21))&lt;&gt;L$6,"",CHOOSE(WEEKDAY(DATE(($C$3),L$6,$A21),1),"日","月","火","水","木","金","土")&amp;IF(ISNA(VLOOKUP(DATE(($C$3),L$6,$A21),祝日一覧!$A$2:$B$74,2,FALSE)),"","（祝）"))</f>
        <v>火</v>
      </c>
      <c r="L21" s="63"/>
      <c r="M21" s="107"/>
      <c r="N21" s="60" t="str">
        <f>IF(MONTH(DATE(($C$3),O$6,$A21))&lt;&gt;O$6,"",CHOOSE(WEEKDAY(DATE(($C$3),O$6,$A21),1),"日","月","火","水","木","金","土")&amp;IF(ISNA(VLOOKUP(DATE(($C$3),O$6,$A21),祝日一覧!$A$2:$B$74,2,FALSE)),"","（祝）"))</f>
        <v>金</v>
      </c>
      <c r="O21" s="63"/>
      <c r="P21" s="107"/>
      <c r="Q21" s="60" t="str">
        <f>IF(MONTH(DATE(($C$3),R$6,$A21))&lt;&gt;R$6,"",CHOOSE(WEEKDAY(DATE(($C$3),R$6,$A21),1),"日","月","火","水","木","金","土")&amp;IF(ISNA(VLOOKUP(DATE(($C$3),R$6,$A21),祝日一覧!$A$2:$B$74,2,FALSE)),"","（祝）"))</f>
        <v>月</v>
      </c>
      <c r="R21" s="63"/>
      <c r="S21" s="107"/>
      <c r="T21" s="60" t="str">
        <f>IF(MONTH(DATE(($C$3),U$6,$A21))&lt;&gt;U$6,"",CHOOSE(WEEKDAY(DATE(($C$3),U$6,$A21),1),"日","月","火","水","木","金","土")&amp;IF(ISNA(VLOOKUP(DATE(($C$3),U$6,$A21),祝日一覧!$A$2:$B$74,2,FALSE)),"","（祝）"))</f>
        <v>水</v>
      </c>
      <c r="U21" s="63"/>
      <c r="V21" s="107"/>
      <c r="W21" s="60" t="str">
        <f>IF(MONTH(DATE(($C$3),X$6,$A21))&lt;&gt;X$6,"",CHOOSE(WEEKDAY(DATE(($C$3),X$6,$A21),1),"日","月","火","水","木","金","土")&amp;IF(ISNA(VLOOKUP(DATE(($C$3),X$6,$A21),祝日一覧!$A$2:$B$74,2,FALSE)),"","（祝）"))</f>
        <v>土</v>
      </c>
      <c r="X21" s="63"/>
      <c r="Y21" s="107"/>
      <c r="Z21" s="60" t="str">
        <f>IF(MONTH(DATE(($C$3),AA$6,$A21))&lt;&gt;AA$6,"",CHOOSE(WEEKDAY(DATE(($C$3),AA$6,$A21),1),"日","月","火","水","木","金","土")&amp;IF(ISNA(VLOOKUP(DATE(($C$3),AA$6,$A21),祝日一覧!$A$2:$B$74,2,FALSE)),"","（祝）"))</f>
        <v>月</v>
      </c>
      <c r="AA21" s="63"/>
      <c r="AB21" s="107"/>
      <c r="AC21" s="60" t="str">
        <f>IF(MONTH(DATE(($C$3+1),AD$6,$A21))&lt;&gt;AD$6,"",CHOOSE(WEEKDAY(DATE(($C$3+1),AD$6,$A21),1),"日","月","火","水","木","金","土")&amp;IF(ISNA(VLOOKUP(DATE(($C$3+1),AD$6,$A21),祝日一覧!$A$2:$B$74,2,FALSE)),"","（祝）"))</f>
        <v>木</v>
      </c>
      <c r="AD21" s="63"/>
      <c r="AE21" s="107"/>
      <c r="AF21" s="60" t="str">
        <f>IF(MONTH(DATE(($C$3+1),AG$6,$A21))&lt;&gt;AG$6,"",CHOOSE(WEEKDAY(DATE(($C$3+1),AG$6,$A21),1),"日","月","火","水","木","金","土")&amp;IF(ISNA(VLOOKUP(DATE(($C$3+1),AG$6,$A21),祝日一覧!$A$2:$B$74,2,FALSE)),"","（祝）"))</f>
        <v>日</v>
      </c>
      <c r="AG21" s="63"/>
      <c r="AH21" s="107"/>
      <c r="AI21" s="60" t="str">
        <f>IF(MONTH(DATE(($C$3+1),AJ$6,$A21))&lt;&gt;AJ$6,"",CHOOSE(WEEKDAY(DATE(($C$3+1),AJ$6,$A21),1),"日","月","火","水","木","金","土")&amp;IF(ISNA(VLOOKUP(DATE(($C$3+1),AJ$6,$A21),祝日一覧!$A$2:$B$74,2,FALSE)),"","（祝）"))</f>
        <v>日</v>
      </c>
      <c r="AJ21" s="63"/>
      <c r="AK21" s="107"/>
      <c r="AL21" s="89">
        <v>14</v>
      </c>
    </row>
    <row r="22" spans="1:38" ht="14.85" customHeight="1">
      <c r="A22" s="88">
        <v>15</v>
      </c>
      <c r="B22" s="58" t="str">
        <f>IF(MONTH(DATE(($C$3),C$6,$A22))&lt;&gt;C$6,"",CHOOSE(WEEKDAY(DATE(($C$3),C$6,$A22),1),"日","月","火","水","木","金","土")&amp;IF(ISNA(VLOOKUP(DATE(($C$3),C$6,$A22),祝日一覧!$A$2:$B$74,2,FALSE)),"","（祝）"))</f>
        <v>水</v>
      </c>
      <c r="C22" s="63"/>
      <c r="D22" s="107"/>
      <c r="E22" s="60" t="str">
        <f>IF(MONTH(DATE(($C$3),F$6,$A22))&lt;&gt;F$6,"",CHOOSE(WEEKDAY(DATE(($C$3),F$6,$A22),1),"日","月","火","水","木","金","土")&amp;IF(ISNA(VLOOKUP(DATE(($C$3),F$6,$A22),祝日一覧!$A$2:$B$74,2,FALSE)),"","（祝）"))</f>
        <v>金</v>
      </c>
      <c r="F22" s="63"/>
      <c r="G22" s="107"/>
      <c r="H22" s="60" t="str">
        <f>IF(MONTH(DATE(($C$3),I$6,$A22))&lt;&gt;I$6,"",CHOOSE(WEEKDAY(DATE(($C$3),I$6,$A22),1),"日","月","火","水","木","金","土")&amp;IF(ISNA(VLOOKUP(DATE(($C$3),I$6,$A22),祝日一覧!$A$2:$B$74,2,FALSE)),"","（祝）"))</f>
        <v>月</v>
      </c>
      <c r="I22" s="63"/>
      <c r="J22" s="107"/>
      <c r="K22" s="60" t="str">
        <f>IF(MONTH(DATE(($C$3),L$6,$A22))&lt;&gt;L$6,"",CHOOSE(WEEKDAY(DATE(($C$3),L$6,$A22),1),"日","月","火","水","木","金","土")&amp;IF(ISNA(VLOOKUP(DATE(($C$3),L$6,$A22),祝日一覧!$A$2:$B$74,2,FALSE)),"","（祝）"))</f>
        <v>水</v>
      </c>
      <c r="L22" s="63"/>
      <c r="M22" s="107"/>
      <c r="N22" s="60" t="str">
        <f>IF(MONTH(DATE(($C$3),O$6,$A22))&lt;&gt;O$6,"",CHOOSE(WEEKDAY(DATE(($C$3),O$6,$A22),1),"日","月","火","水","木","金","土")&amp;IF(ISNA(VLOOKUP(DATE(($C$3),O$6,$A22),祝日一覧!$A$2:$B$74,2,FALSE)),"","（祝）"))</f>
        <v>土</v>
      </c>
      <c r="O22" s="63"/>
      <c r="P22" s="107"/>
      <c r="Q22" s="60" t="str">
        <f>IF(MONTH(DATE(($C$3),R$6,$A22))&lt;&gt;R$6,"",CHOOSE(WEEKDAY(DATE(($C$3),R$6,$A22),1),"日","月","火","水","木","金","土")&amp;IF(ISNA(VLOOKUP(DATE(($C$3),R$6,$A22),祝日一覧!$A$2:$B$74,2,FALSE)),"","（祝）"))</f>
        <v>火</v>
      </c>
      <c r="R22" s="63"/>
      <c r="S22" s="107"/>
      <c r="T22" s="60" t="str">
        <f>IF(MONTH(DATE(($C$3),U$6,$A22))&lt;&gt;U$6,"",CHOOSE(WEEKDAY(DATE(($C$3),U$6,$A22),1),"日","月","火","水","木","金","土")&amp;IF(ISNA(VLOOKUP(DATE(($C$3),U$6,$A22),祝日一覧!$A$2:$B$74,2,FALSE)),"","（祝）"))</f>
        <v>木</v>
      </c>
      <c r="U22" s="63"/>
      <c r="V22" s="107"/>
      <c r="W22" s="60" t="str">
        <f>IF(MONTH(DATE(($C$3),X$6,$A22))&lt;&gt;X$6,"",CHOOSE(WEEKDAY(DATE(($C$3),X$6,$A22),1),"日","月","火","水","木","金","土")&amp;IF(ISNA(VLOOKUP(DATE(($C$3),X$6,$A22),祝日一覧!$A$2:$B$74,2,FALSE)),"","（祝）"))</f>
        <v>日</v>
      </c>
      <c r="X22" s="63"/>
      <c r="Y22" s="107"/>
      <c r="Z22" s="60" t="str">
        <f>IF(MONTH(DATE(($C$3),AA$6,$A22))&lt;&gt;AA$6,"",CHOOSE(WEEKDAY(DATE(($C$3),AA$6,$A22),1),"日","月","火","水","木","金","土")&amp;IF(ISNA(VLOOKUP(DATE(($C$3),AA$6,$A22),祝日一覧!$A$2:$B$74,2,FALSE)),"","（祝）"))</f>
        <v>火</v>
      </c>
      <c r="AA22" s="63"/>
      <c r="AB22" s="107"/>
      <c r="AC22" s="60" t="str">
        <f>IF(MONTH(DATE(($C$3+1),AD$6,$A22))&lt;&gt;AD$6,"",CHOOSE(WEEKDAY(DATE(($C$3+1),AD$6,$A22),1),"日","月","火","水","木","金","土")&amp;IF(ISNA(VLOOKUP(DATE(($C$3+1),AD$6,$A22),祝日一覧!$A$2:$B$74,2,FALSE)),"","（祝）"))</f>
        <v>金</v>
      </c>
      <c r="AD22" s="63"/>
      <c r="AE22" s="107"/>
      <c r="AF22" s="60" t="str">
        <f>IF(MONTH(DATE(($C$3+1),AG$6,$A22))&lt;&gt;AG$6,"",CHOOSE(WEEKDAY(DATE(($C$3+1),AG$6,$A22),1),"日","月","火","水","木","金","土")&amp;IF(ISNA(VLOOKUP(DATE(($C$3+1),AG$6,$A22),祝日一覧!$A$2:$B$74,2,FALSE)),"","（祝）"))</f>
        <v>月</v>
      </c>
      <c r="AG22" s="63"/>
      <c r="AH22" s="107"/>
      <c r="AI22" s="60" t="str">
        <f>IF(MONTH(DATE(($C$3+1),AJ$6,$A22))&lt;&gt;AJ$6,"",CHOOSE(WEEKDAY(DATE(($C$3+1),AJ$6,$A22),1),"日","月","火","水","木","金","土")&amp;IF(ISNA(VLOOKUP(DATE(($C$3+1),AJ$6,$A22),祝日一覧!$A$2:$B$74,2,FALSE)),"","（祝）"))</f>
        <v>月</v>
      </c>
      <c r="AJ22" s="63"/>
      <c r="AK22" s="107"/>
      <c r="AL22" s="89">
        <v>15</v>
      </c>
    </row>
    <row r="23" spans="1:38" ht="14.85" customHeight="1">
      <c r="A23" s="88">
        <v>16</v>
      </c>
      <c r="B23" s="58" t="str">
        <f>IF(MONTH(DATE(($C$3),C$6,$A23))&lt;&gt;C$6,"",CHOOSE(WEEKDAY(DATE(($C$3),C$6,$A23),1),"日","月","火","水","木","金","土")&amp;IF(ISNA(VLOOKUP(DATE(($C$3),C$6,$A23),祝日一覧!$A$2:$B$74,2,FALSE)),"","（祝）"))</f>
        <v>木</v>
      </c>
      <c r="C23" s="63"/>
      <c r="D23" s="107"/>
      <c r="E23" s="60" t="str">
        <f>IF(MONTH(DATE(($C$3),F$6,$A23))&lt;&gt;F$6,"",CHOOSE(WEEKDAY(DATE(($C$3),F$6,$A23),1),"日","月","火","水","木","金","土")&amp;IF(ISNA(VLOOKUP(DATE(($C$3),F$6,$A23),祝日一覧!$A$2:$B$74,2,FALSE)),"","（祝）"))</f>
        <v>土</v>
      </c>
      <c r="F23" s="63"/>
      <c r="G23" s="107"/>
      <c r="H23" s="60" t="str">
        <f>IF(MONTH(DATE(($C$3),I$6,$A23))&lt;&gt;I$6,"",CHOOSE(WEEKDAY(DATE(($C$3),I$6,$A23),1),"日","月","火","水","木","金","土")&amp;IF(ISNA(VLOOKUP(DATE(($C$3),I$6,$A23),祝日一覧!$A$2:$B$74,2,FALSE)),"","（祝）"))</f>
        <v>火</v>
      </c>
      <c r="I23" s="63"/>
      <c r="J23" s="107"/>
      <c r="K23" s="60" t="str">
        <f>IF(MONTH(DATE(($C$3),L$6,$A23))&lt;&gt;L$6,"",CHOOSE(WEEKDAY(DATE(($C$3),L$6,$A23),1),"日","月","火","水","木","金","土")&amp;IF(ISNA(VLOOKUP(DATE(($C$3),L$6,$A23),祝日一覧!$A$2:$B$74,2,FALSE)),"","（祝）"))</f>
        <v>木</v>
      </c>
      <c r="L23" s="63"/>
      <c r="M23" s="107"/>
      <c r="N23" s="60" t="str">
        <f>IF(MONTH(DATE(($C$3),O$6,$A23))&lt;&gt;O$6,"",CHOOSE(WEEKDAY(DATE(($C$3),O$6,$A23),1),"日","月","火","水","木","金","土")&amp;IF(ISNA(VLOOKUP(DATE(($C$3),O$6,$A23),祝日一覧!$A$2:$B$74,2,FALSE)),"","（祝）"))</f>
        <v>日</v>
      </c>
      <c r="O23" s="63"/>
      <c r="P23" s="107"/>
      <c r="Q23" s="60" t="str">
        <f>IF(MONTH(DATE(($C$3),R$6,$A23))&lt;&gt;R$6,"",CHOOSE(WEEKDAY(DATE(($C$3),R$6,$A23),1),"日","月","火","水","木","金","土")&amp;IF(ISNA(VLOOKUP(DATE(($C$3),R$6,$A23),祝日一覧!$A$2:$B$74,2,FALSE)),"","（祝）"))</f>
        <v>水</v>
      </c>
      <c r="R23" s="63"/>
      <c r="S23" s="107"/>
      <c r="T23" s="60" t="str">
        <f>IF(MONTH(DATE(($C$3),U$6,$A23))&lt;&gt;U$6,"",CHOOSE(WEEKDAY(DATE(($C$3),U$6,$A23),1),"日","月","火","水","木","金","土")&amp;IF(ISNA(VLOOKUP(DATE(($C$3),U$6,$A23),祝日一覧!$A$2:$B$74,2,FALSE)),"","（祝）"))</f>
        <v>金</v>
      </c>
      <c r="U23" s="63"/>
      <c r="V23" s="107"/>
      <c r="W23" s="60" t="str">
        <f>IF(MONTH(DATE(($C$3),X$6,$A23))&lt;&gt;X$6,"",CHOOSE(WEEKDAY(DATE(($C$3),X$6,$A23),1),"日","月","火","水","木","金","土")&amp;IF(ISNA(VLOOKUP(DATE(($C$3),X$6,$A23),祝日一覧!$A$2:$B$74,2,FALSE)),"","（祝）"))</f>
        <v>月</v>
      </c>
      <c r="X23" s="63"/>
      <c r="Y23" s="107"/>
      <c r="Z23" s="60" t="str">
        <f>IF(MONTH(DATE(($C$3),AA$6,$A23))&lt;&gt;AA$6,"",CHOOSE(WEEKDAY(DATE(($C$3),AA$6,$A23),1),"日","月","火","水","木","金","土")&amp;IF(ISNA(VLOOKUP(DATE(($C$3),AA$6,$A23),祝日一覧!$A$2:$B$74,2,FALSE)),"","（祝）"))</f>
        <v>水</v>
      </c>
      <c r="AA23" s="63"/>
      <c r="AB23" s="107"/>
      <c r="AC23" s="60" t="str">
        <f>IF(MONTH(DATE(($C$3+1),AD$6,$A23))&lt;&gt;AD$6,"",CHOOSE(WEEKDAY(DATE(($C$3+1),AD$6,$A23),1),"日","月","火","水","木","金","土")&amp;IF(ISNA(VLOOKUP(DATE(($C$3+1),AD$6,$A23),祝日一覧!$A$2:$B$74,2,FALSE)),"","（祝）"))</f>
        <v>土</v>
      </c>
      <c r="AD23" s="63"/>
      <c r="AE23" s="107"/>
      <c r="AF23" s="60" t="str">
        <f>IF(MONTH(DATE(($C$3+1),AG$6,$A23))&lt;&gt;AG$6,"",CHOOSE(WEEKDAY(DATE(($C$3+1),AG$6,$A23),1),"日","月","火","水","木","金","土")&amp;IF(ISNA(VLOOKUP(DATE(($C$3+1),AG$6,$A23),祝日一覧!$A$2:$B$74,2,FALSE)),"","（祝）"))</f>
        <v>火</v>
      </c>
      <c r="AG23" s="63"/>
      <c r="AH23" s="107"/>
      <c r="AI23" s="60" t="str">
        <f>IF(MONTH(DATE(($C$3+1),AJ$6,$A23))&lt;&gt;AJ$6,"",CHOOSE(WEEKDAY(DATE(($C$3+1),AJ$6,$A23),1),"日","月","火","水","木","金","土")&amp;IF(ISNA(VLOOKUP(DATE(($C$3+1),AJ$6,$A23),祝日一覧!$A$2:$B$74,2,FALSE)),"","（祝）"))</f>
        <v>火</v>
      </c>
      <c r="AJ23" s="63"/>
      <c r="AK23" s="107"/>
      <c r="AL23" s="89">
        <v>16</v>
      </c>
    </row>
    <row r="24" spans="1:38" ht="14.85" customHeight="1">
      <c r="A24" s="88">
        <v>17</v>
      </c>
      <c r="B24" s="58" t="str">
        <f>IF(MONTH(DATE(($C$3),C$6,$A24))&lt;&gt;C$6,"",CHOOSE(WEEKDAY(DATE(($C$3),C$6,$A24),1),"日","月","火","水","木","金","土")&amp;IF(ISNA(VLOOKUP(DATE(($C$3),C$6,$A24),祝日一覧!$A$2:$B$74,2,FALSE)),"","（祝）"))</f>
        <v>金</v>
      </c>
      <c r="C24" s="63"/>
      <c r="D24" s="107"/>
      <c r="E24" s="60" t="str">
        <f>IF(MONTH(DATE(($C$3),F$6,$A24))&lt;&gt;F$6,"",CHOOSE(WEEKDAY(DATE(($C$3),F$6,$A24),1),"日","月","火","水","木","金","土")&amp;IF(ISNA(VLOOKUP(DATE(($C$3),F$6,$A24),祝日一覧!$A$2:$B$74,2,FALSE)),"","（祝）"))</f>
        <v>日</v>
      </c>
      <c r="F24" s="63"/>
      <c r="G24" s="107"/>
      <c r="H24" s="60" t="str">
        <f>IF(MONTH(DATE(($C$3),I$6,$A24))&lt;&gt;I$6,"",CHOOSE(WEEKDAY(DATE(($C$3),I$6,$A24),1),"日","月","火","水","木","金","土")&amp;IF(ISNA(VLOOKUP(DATE(($C$3),I$6,$A24),祝日一覧!$A$2:$B$74,2,FALSE)),"","（祝）"))</f>
        <v>水</v>
      </c>
      <c r="I24" s="63"/>
      <c r="J24" s="107"/>
      <c r="K24" s="60" t="str">
        <f>IF(MONTH(DATE(($C$3),L$6,$A24))&lt;&gt;L$6,"",CHOOSE(WEEKDAY(DATE(($C$3),L$6,$A24),1),"日","月","火","水","木","金","土")&amp;IF(ISNA(VLOOKUP(DATE(($C$3),L$6,$A24),祝日一覧!$A$2:$B$74,2,FALSE)),"","（祝）"))</f>
        <v>金</v>
      </c>
      <c r="L24" s="63"/>
      <c r="M24" s="107"/>
      <c r="N24" s="60" t="str">
        <f>IF(MONTH(DATE(($C$3),O$6,$A24))&lt;&gt;O$6,"",CHOOSE(WEEKDAY(DATE(($C$3),O$6,$A24),1),"日","月","火","水","木","金","土")&amp;IF(ISNA(VLOOKUP(DATE(($C$3),O$6,$A24),祝日一覧!$A$2:$B$74,2,FALSE)),"","（祝）"))</f>
        <v>月</v>
      </c>
      <c r="O24" s="63"/>
      <c r="P24" s="107"/>
      <c r="Q24" s="60" t="str">
        <f>IF(MONTH(DATE(($C$3),R$6,$A24))&lt;&gt;R$6,"",CHOOSE(WEEKDAY(DATE(($C$3),R$6,$A24),1),"日","月","火","水","木","金","土")&amp;IF(ISNA(VLOOKUP(DATE(($C$3),R$6,$A24),祝日一覧!$A$2:$B$74,2,FALSE)),"","（祝）"))</f>
        <v>木</v>
      </c>
      <c r="R24" s="63"/>
      <c r="S24" s="107"/>
      <c r="T24" s="60" t="str">
        <f>IF(MONTH(DATE(($C$3),U$6,$A24))&lt;&gt;U$6,"",CHOOSE(WEEKDAY(DATE(($C$3),U$6,$A24),1),"日","月","火","水","木","金","土")&amp;IF(ISNA(VLOOKUP(DATE(($C$3),U$6,$A24),祝日一覧!$A$2:$B$74,2,FALSE)),"","（祝）"))</f>
        <v>土</v>
      </c>
      <c r="U24" s="63"/>
      <c r="V24" s="107"/>
      <c r="W24" s="60" t="str">
        <f>IF(MONTH(DATE(($C$3),X$6,$A24))&lt;&gt;X$6,"",CHOOSE(WEEKDAY(DATE(($C$3),X$6,$A24),1),"日","月","火","水","木","金","土")&amp;IF(ISNA(VLOOKUP(DATE(($C$3),X$6,$A24),祝日一覧!$A$2:$B$74,2,FALSE)),"","（祝）"))</f>
        <v>火</v>
      </c>
      <c r="X24" s="63"/>
      <c r="Y24" s="107"/>
      <c r="Z24" s="60" t="str">
        <f>IF(MONTH(DATE(($C$3),AA$6,$A24))&lt;&gt;AA$6,"",CHOOSE(WEEKDAY(DATE(($C$3),AA$6,$A24),1),"日","月","火","水","木","金","土")&amp;IF(ISNA(VLOOKUP(DATE(($C$3),AA$6,$A24),祝日一覧!$A$2:$B$74,2,FALSE)),"","（祝）"))</f>
        <v>木</v>
      </c>
      <c r="AA24" s="63"/>
      <c r="AB24" s="107"/>
      <c r="AC24" s="60" t="str">
        <f>IF(MONTH(DATE(($C$3+1),AD$6,$A24))&lt;&gt;AD$6,"",CHOOSE(WEEKDAY(DATE(($C$3+1),AD$6,$A24),1),"日","月","火","水","木","金","土")&amp;IF(ISNA(VLOOKUP(DATE(($C$3+1),AD$6,$A24),祝日一覧!$A$2:$B$74,2,FALSE)),"","（祝）"))</f>
        <v>日</v>
      </c>
      <c r="AD24" s="63"/>
      <c r="AE24" s="107"/>
      <c r="AF24" s="60" t="str">
        <f>IF(MONTH(DATE(($C$3+1),AG$6,$A24))&lt;&gt;AG$6,"",CHOOSE(WEEKDAY(DATE(($C$3+1),AG$6,$A24),1),"日","月","火","水","木","金","土")&amp;IF(ISNA(VLOOKUP(DATE(($C$3+1),AG$6,$A24),祝日一覧!$A$2:$B$74,2,FALSE)),"","（祝）"))</f>
        <v>水</v>
      </c>
      <c r="AG24" s="63"/>
      <c r="AH24" s="107"/>
      <c r="AI24" s="60" t="str">
        <f>IF(MONTH(DATE(($C$3+1),AJ$6,$A24))&lt;&gt;AJ$6,"",CHOOSE(WEEKDAY(DATE(($C$3+1),AJ$6,$A24),1),"日","月","火","水","木","金","土")&amp;IF(ISNA(VLOOKUP(DATE(($C$3+1),AJ$6,$A24),祝日一覧!$A$2:$B$74,2,FALSE)),"","（祝）"))</f>
        <v>水</v>
      </c>
      <c r="AJ24" s="63"/>
      <c r="AK24" s="107"/>
      <c r="AL24" s="89">
        <v>17</v>
      </c>
    </row>
    <row r="25" spans="1:38" ht="14.85" customHeight="1">
      <c r="A25" s="88">
        <v>18</v>
      </c>
      <c r="B25" s="58" t="str">
        <f>IF(MONTH(DATE(($C$3),C$6,$A25))&lt;&gt;C$6,"",CHOOSE(WEEKDAY(DATE(($C$3),C$6,$A25),1),"日","月","火","水","木","金","土")&amp;IF(ISNA(VLOOKUP(DATE(($C$3),C$6,$A25),祝日一覧!$A$2:$B$74,2,FALSE)),"","（祝）"))</f>
        <v>土</v>
      </c>
      <c r="C25" s="63"/>
      <c r="D25" s="107"/>
      <c r="E25" s="60" t="str">
        <f>IF(MONTH(DATE(($C$3),F$6,$A25))&lt;&gt;F$6,"",CHOOSE(WEEKDAY(DATE(($C$3),F$6,$A25),1),"日","月","火","水","木","金","土")&amp;IF(ISNA(VLOOKUP(DATE(($C$3),F$6,$A25),祝日一覧!$A$2:$B$74,2,FALSE)),"","（祝）"))</f>
        <v>月</v>
      </c>
      <c r="F25" s="63"/>
      <c r="G25" s="107"/>
      <c r="H25" s="60" t="str">
        <f>IF(MONTH(DATE(($C$3),I$6,$A25))&lt;&gt;I$6,"",CHOOSE(WEEKDAY(DATE(($C$3),I$6,$A25),1),"日","月","火","水","木","金","土")&amp;IF(ISNA(VLOOKUP(DATE(($C$3),I$6,$A25),祝日一覧!$A$2:$B$74,2,FALSE)),"","（祝）"))</f>
        <v>木</v>
      </c>
      <c r="I25" s="63"/>
      <c r="J25" s="107"/>
      <c r="K25" s="60" t="str">
        <f>IF(MONTH(DATE(($C$3),L$6,$A25))&lt;&gt;L$6,"",CHOOSE(WEEKDAY(DATE(($C$3),L$6,$A25),1),"日","月","火","水","木","金","土")&amp;IF(ISNA(VLOOKUP(DATE(($C$3),L$6,$A25),祝日一覧!$A$2:$B$74,2,FALSE)),"","（祝）"))</f>
        <v>土</v>
      </c>
      <c r="L25" s="63"/>
      <c r="M25" s="107"/>
      <c r="N25" s="60" t="str">
        <f>IF(MONTH(DATE(($C$3),O$6,$A25))&lt;&gt;O$6,"",CHOOSE(WEEKDAY(DATE(($C$3),O$6,$A25),1),"日","月","火","水","木","金","土")&amp;IF(ISNA(VLOOKUP(DATE(($C$3),O$6,$A25),祝日一覧!$A$2:$B$74,2,FALSE)),"","（祝）"))</f>
        <v>火</v>
      </c>
      <c r="O25" s="63"/>
      <c r="P25" s="107"/>
      <c r="Q25" s="60" t="str">
        <f>IF(MONTH(DATE(($C$3),R$6,$A25))&lt;&gt;R$6,"",CHOOSE(WEEKDAY(DATE(($C$3),R$6,$A25),1),"日","月","火","水","木","金","土")&amp;IF(ISNA(VLOOKUP(DATE(($C$3),R$6,$A25),祝日一覧!$A$2:$B$74,2,FALSE)),"","（祝）"))</f>
        <v>金</v>
      </c>
      <c r="R25" s="63"/>
      <c r="S25" s="107"/>
      <c r="T25" s="60" t="str">
        <f>IF(MONTH(DATE(($C$3),U$6,$A25))&lt;&gt;U$6,"",CHOOSE(WEEKDAY(DATE(($C$3),U$6,$A25),1),"日","月","火","水","木","金","土")&amp;IF(ISNA(VLOOKUP(DATE(($C$3),U$6,$A25),祝日一覧!$A$2:$B$74,2,FALSE)),"","（祝）"))</f>
        <v>日</v>
      </c>
      <c r="U25" s="63"/>
      <c r="V25" s="107"/>
      <c r="W25" s="60" t="str">
        <f>IF(MONTH(DATE(($C$3),X$6,$A25))&lt;&gt;X$6,"",CHOOSE(WEEKDAY(DATE(($C$3),X$6,$A25),1),"日","月","火","水","木","金","土")&amp;IF(ISNA(VLOOKUP(DATE(($C$3),X$6,$A25),祝日一覧!$A$2:$B$74,2,FALSE)),"","（祝）"))</f>
        <v>水</v>
      </c>
      <c r="X25" s="63"/>
      <c r="Y25" s="107"/>
      <c r="Z25" s="60" t="str">
        <f>IF(MONTH(DATE(($C$3),AA$6,$A25))&lt;&gt;AA$6,"",CHOOSE(WEEKDAY(DATE(($C$3),AA$6,$A25),1),"日","月","火","水","木","金","土")&amp;IF(ISNA(VLOOKUP(DATE(($C$3),AA$6,$A25),祝日一覧!$A$2:$B$74,2,FALSE)),"","（祝）"))</f>
        <v>金</v>
      </c>
      <c r="AA25" s="63"/>
      <c r="AB25" s="107"/>
      <c r="AC25" s="60" t="str">
        <f>IF(MONTH(DATE(($C$3+1),AD$6,$A25))&lt;&gt;AD$6,"",CHOOSE(WEEKDAY(DATE(($C$3+1),AD$6,$A25),1),"日","月","火","水","木","金","土")&amp;IF(ISNA(VLOOKUP(DATE(($C$3+1),AD$6,$A25),祝日一覧!$A$2:$B$74,2,FALSE)),"","（祝）"))</f>
        <v>月</v>
      </c>
      <c r="AD25" s="63"/>
      <c r="AE25" s="107"/>
      <c r="AF25" s="60" t="str">
        <f>IF(MONTH(DATE(($C$3+1),AG$6,$A25))&lt;&gt;AG$6,"",CHOOSE(WEEKDAY(DATE(($C$3+1),AG$6,$A25),1),"日","月","火","水","木","金","土")&amp;IF(ISNA(VLOOKUP(DATE(($C$3+1),AG$6,$A25),祝日一覧!$A$2:$B$74,2,FALSE)),"","（祝）"))</f>
        <v>木</v>
      </c>
      <c r="AG25" s="63"/>
      <c r="AH25" s="107"/>
      <c r="AI25" s="60" t="str">
        <f>IF(MONTH(DATE(($C$3+1),AJ$6,$A25))&lt;&gt;AJ$6,"",CHOOSE(WEEKDAY(DATE(($C$3+1),AJ$6,$A25),1),"日","月","火","水","木","金","土")&amp;IF(ISNA(VLOOKUP(DATE(($C$3+1),AJ$6,$A25),祝日一覧!$A$2:$B$74,2,FALSE)),"","（祝）"))</f>
        <v>木</v>
      </c>
      <c r="AJ25" s="63"/>
      <c r="AK25" s="107"/>
      <c r="AL25" s="89">
        <v>18</v>
      </c>
    </row>
    <row r="26" spans="1:38" ht="14.85" customHeight="1">
      <c r="A26" s="88">
        <v>19</v>
      </c>
      <c r="B26" s="58" t="str">
        <f>IF(MONTH(DATE(($C$3),C$6,$A26))&lt;&gt;C$6,"",CHOOSE(WEEKDAY(DATE(($C$3),C$6,$A26),1),"日","月","火","水","木","金","土")&amp;IF(ISNA(VLOOKUP(DATE(($C$3),C$6,$A26),祝日一覧!$A$2:$B$74,2,FALSE)),"","（祝）"))</f>
        <v>日</v>
      </c>
      <c r="C26" s="63"/>
      <c r="D26" s="107"/>
      <c r="E26" s="60" t="str">
        <f>IF(MONTH(DATE(($C$3),F$6,$A26))&lt;&gt;F$6,"",CHOOSE(WEEKDAY(DATE(($C$3),F$6,$A26),1),"日","月","火","水","木","金","土")&amp;IF(ISNA(VLOOKUP(DATE(($C$3),F$6,$A26),祝日一覧!$A$2:$B$74,2,FALSE)),"","（祝）"))</f>
        <v>火</v>
      </c>
      <c r="F26" s="63"/>
      <c r="G26" s="107"/>
      <c r="H26" s="60" t="str">
        <f>IF(MONTH(DATE(($C$3),I$6,$A26))&lt;&gt;I$6,"",CHOOSE(WEEKDAY(DATE(($C$3),I$6,$A26),1),"日","月","火","水","木","金","土")&amp;IF(ISNA(VLOOKUP(DATE(($C$3),I$6,$A26),祝日一覧!$A$2:$B$74,2,FALSE)),"","（祝）"))</f>
        <v>金</v>
      </c>
      <c r="I26" s="63"/>
      <c r="J26" s="107"/>
      <c r="K26" s="60" t="str">
        <f>IF(MONTH(DATE(($C$3),L$6,$A26))&lt;&gt;L$6,"",CHOOSE(WEEKDAY(DATE(($C$3),L$6,$A26),1),"日","月","火","水","木","金","土")&amp;IF(ISNA(VLOOKUP(DATE(($C$3),L$6,$A26),祝日一覧!$A$2:$B$74,2,FALSE)),"","（祝）"))</f>
        <v>日</v>
      </c>
      <c r="L26" s="63"/>
      <c r="M26" s="107"/>
      <c r="N26" s="60" t="str">
        <f>IF(MONTH(DATE(($C$3),O$6,$A26))&lt;&gt;O$6,"",CHOOSE(WEEKDAY(DATE(($C$3),O$6,$A26),1),"日","月","火","水","木","金","土")&amp;IF(ISNA(VLOOKUP(DATE(($C$3),O$6,$A26),祝日一覧!$A$2:$B$74,2,FALSE)),"","（祝）"))</f>
        <v>水</v>
      </c>
      <c r="O26" s="63"/>
      <c r="P26" s="107"/>
      <c r="Q26" s="60" t="str">
        <f>IF(MONTH(DATE(($C$3),R$6,$A26))&lt;&gt;R$6,"",CHOOSE(WEEKDAY(DATE(($C$3),R$6,$A26),1),"日","月","火","水","木","金","土")&amp;IF(ISNA(VLOOKUP(DATE(($C$3),R$6,$A26),祝日一覧!$A$2:$B$74,2,FALSE)),"","（祝）"))</f>
        <v>土</v>
      </c>
      <c r="R26" s="63"/>
      <c r="S26" s="107"/>
      <c r="T26" s="60" t="str">
        <f>IF(MONTH(DATE(($C$3),U$6,$A26))&lt;&gt;U$6,"",CHOOSE(WEEKDAY(DATE(($C$3),U$6,$A26),1),"日","月","火","水","木","金","土")&amp;IF(ISNA(VLOOKUP(DATE(($C$3),U$6,$A26),祝日一覧!$A$2:$B$74,2,FALSE)),"","（祝）"))</f>
        <v>月</v>
      </c>
      <c r="U26" s="63"/>
      <c r="V26" s="107"/>
      <c r="W26" s="60" t="str">
        <f>IF(MONTH(DATE(($C$3),X$6,$A26))&lt;&gt;X$6,"",CHOOSE(WEEKDAY(DATE(($C$3),X$6,$A26),1),"日","月","火","水","木","金","土")&amp;IF(ISNA(VLOOKUP(DATE(($C$3),X$6,$A26),祝日一覧!$A$2:$B$74,2,FALSE)),"","（祝）"))</f>
        <v>木</v>
      </c>
      <c r="X26" s="63"/>
      <c r="Y26" s="107"/>
      <c r="Z26" s="60" t="str">
        <f>IF(MONTH(DATE(($C$3),AA$6,$A26))&lt;&gt;AA$6,"",CHOOSE(WEEKDAY(DATE(($C$3),AA$6,$A26),1),"日","月","火","水","木","金","土")&amp;IF(ISNA(VLOOKUP(DATE(($C$3),AA$6,$A26),祝日一覧!$A$2:$B$74,2,FALSE)),"","（祝）"))</f>
        <v>土</v>
      </c>
      <c r="AA26" s="63"/>
      <c r="AB26" s="107"/>
      <c r="AC26" s="60" t="str">
        <f>IF(MONTH(DATE(($C$3+1),AD$6,$A26))&lt;&gt;AD$6,"",CHOOSE(WEEKDAY(DATE(($C$3+1),AD$6,$A26),1),"日","月","火","水","木","金","土")&amp;IF(ISNA(VLOOKUP(DATE(($C$3+1),AD$6,$A26),祝日一覧!$A$2:$B$74,2,FALSE)),"","（祝）"))</f>
        <v>火</v>
      </c>
      <c r="AD26" s="63"/>
      <c r="AE26" s="107"/>
      <c r="AF26" s="60" t="str">
        <f>IF(MONTH(DATE(($C$3+1),AG$6,$A26))&lt;&gt;AG$6,"",CHOOSE(WEEKDAY(DATE(($C$3+1),AG$6,$A26),1),"日","月","火","水","木","金","土")&amp;IF(ISNA(VLOOKUP(DATE(($C$3+1),AG$6,$A26),祝日一覧!$A$2:$B$74,2,FALSE)),"","（祝）"))</f>
        <v>金</v>
      </c>
      <c r="AG26" s="63"/>
      <c r="AH26" s="107"/>
      <c r="AI26" s="60" t="str">
        <f>IF(MONTH(DATE(($C$3+1),AJ$6,$A26))&lt;&gt;AJ$6,"",CHOOSE(WEEKDAY(DATE(($C$3+1),AJ$6,$A26),1),"日","月","火","水","木","金","土")&amp;IF(ISNA(VLOOKUP(DATE(($C$3+1),AJ$6,$A26),祝日一覧!$A$2:$B$74,2,FALSE)),"","（祝）"))</f>
        <v>金</v>
      </c>
      <c r="AJ26" s="63"/>
      <c r="AK26" s="107"/>
      <c r="AL26" s="89">
        <v>19</v>
      </c>
    </row>
    <row r="27" spans="1:38" ht="14.85" customHeight="1">
      <c r="A27" s="88">
        <v>20</v>
      </c>
      <c r="B27" s="58" t="str">
        <f>IF(MONTH(DATE(($C$3),C$6,$A27))&lt;&gt;C$6,"",CHOOSE(WEEKDAY(DATE(($C$3),C$6,$A27),1),"日","月","火","水","木","金","土")&amp;IF(ISNA(VLOOKUP(DATE(($C$3),C$6,$A27),祝日一覧!$A$2:$B$74,2,FALSE)),"","（祝）"))</f>
        <v>月</v>
      </c>
      <c r="C27" s="63"/>
      <c r="D27" s="107"/>
      <c r="E27" s="60" t="str">
        <f>IF(MONTH(DATE(($C$3),F$6,$A27))&lt;&gt;F$6,"",CHOOSE(WEEKDAY(DATE(($C$3),F$6,$A27),1),"日","月","火","水","木","金","土")&amp;IF(ISNA(VLOOKUP(DATE(($C$3),F$6,$A27),祝日一覧!$A$2:$B$74,2,FALSE)),"","（祝）"))</f>
        <v>水</v>
      </c>
      <c r="F27" s="63"/>
      <c r="G27" s="107"/>
      <c r="H27" s="60" t="str">
        <f>IF(MONTH(DATE(($C$3),I$6,$A27))&lt;&gt;I$6,"",CHOOSE(WEEKDAY(DATE(($C$3),I$6,$A27),1),"日","月","火","水","木","金","土")&amp;IF(ISNA(VLOOKUP(DATE(($C$3),I$6,$A27),祝日一覧!$A$2:$B$74,2,FALSE)),"","（祝）"))</f>
        <v>土</v>
      </c>
      <c r="I27" s="63"/>
      <c r="J27" s="107"/>
      <c r="K27" s="60" t="str">
        <f>IF(MONTH(DATE(($C$3),L$6,$A27))&lt;&gt;L$6,"",CHOOSE(WEEKDAY(DATE(($C$3),L$6,$A27),1),"日","月","火","水","木","金","土")&amp;IF(ISNA(VLOOKUP(DATE(($C$3),L$6,$A27),祝日一覧!$A$2:$B$74,2,FALSE)),"","（祝）"))</f>
        <v>月（祝）</v>
      </c>
      <c r="L27" s="63"/>
      <c r="M27" s="107"/>
      <c r="N27" s="60" t="str">
        <f>IF(MONTH(DATE(($C$3),O$6,$A27))&lt;&gt;O$6,"",CHOOSE(WEEKDAY(DATE(($C$3),O$6,$A27),1),"日","月","火","水","木","金","土")&amp;IF(ISNA(VLOOKUP(DATE(($C$3),O$6,$A27),祝日一覧!$A$2:$B$74,2,FALSE)),"","（祝）"))</f>
        <v>木</v>
      </c>
      <c r="O27" s="63"/>
      <c r="P27" s="107"/>
      <c r="Q27" s="60" t="str">
        <f>IF(MONTH(DATE(($C$3),R$6,$A27))&lt;&gt;R$6,"",CHOOSE(WEEKDAY(DATE(($C$3),R$6,$A27),1),"日","月","火","水","木","金","土")&amp;IF(ISNA(VLOOKUP(DATE(($C$3),R$6,$A27),祝日一覧!$A$2:$B$74,2,FALSE)),"","（祝）"))</f>
        <v>日</v>
      </c>
      <c r="R27" s="63"/>
      <c r="S27" s="107"/>
      <c r="T27" s="60" t="str">
        <f>IF(MONTH(DATE(($C$3),U$6,$A27))&lt;&gt;U$6,"",CHOOSE(WEEKDAY(DATE(($C$3),U$6,$A27),1),"日","月","火","水","木","金","土")&amp;IF(ISNA(VLOOKUP(DATE(($C$3),U$6,$A27),祝日一覧!$A$2:$B$74,2,FALSE)),"","（祝）"))</f>
        <v>火</v>
      </c>
      <c r="U27" s="63"/>
      <c r="V27" s="107"/>
      <c r="W27" s="60" t="str">
        <f>IF(MONTH(DATE(($C$3),X$6,$A27))&lt;&gt;X$6,"",CHOOSE(WEEKDAY(DATE(($C$3),X$6,$A27),1),"日","月","火","水","木","金","土")&amp;IF(ISNA(VLOOKUP(DATE(($C$3),X$6,$A27),祝日一覧!$A$2:$B$74,2,FALSE)),"","（祝）"))</f>
        <v>金</v>
      </c>
      <c r="X27" s="63"/>
      <c r="Y27" s="107"/>
      <c r="Z27" s="60" t="str">
        <f>IF(MONTH(DATE(($C$3),AA$6,$A27))&lt;&gt;AA$6,"",CHOOSE(WEEKDAY(DATE(($C$3),AA$6,$A27),1),"日","月","火","水","木","金","土")&amp;IF(ISNA(VLOOKUP(DATE(($C$3),AA$6,$A27),祝日一覧!$A$2:$B$74,2,FALSE)),"","（祝）"))</f>
        <v>日</v>
      </c>
      <c r="AA27" s="63"/>
      <c r="AB27" s="107"/>
      <c r="AC27" s="60" t="str">
        <f>IF(MONTH(DATE(($C$3+1),AD$6,$A27))&lt;&gt;AD$6,"",CHOOSE(WEEKDAY(DATE(($C$3+1),AD$6,$A27),1),"日","月","火","水","木","金","土")&amp;IF(ISNA(VLOOKUP(DATE(($C$3+1),AD$6,$A27),祝日一覧!$A$2:$B$74,2,FALSE)),"","（祝）"))</f>
        <v>水</v>
      </c>
      <c r="AD27" s="63"/>
      <c r="AE27" s="107"/>
      <c r="AF27" s="60" t="str">
        <f>IF(MONTH(DATE(($C$3+1),AG$6,$A27))&lt;&gt;AG$6,"",CHOOSE(WEEKDAY(DATE(($C$3+1),AG$6,$A27),1),"日","月","火","水","木","金","土")&amp;IF(ISNA(VLOOKUP(DATE(($C$3+1),AG$6,$A27),祝日一覧!$A$2:$B$74,2,FALSE)),"","（祝）"))</f>
        <v>土</v>
      </c>
      <c r="AG27" s="63"/>
      <c r="AH27" s="107"/>
      <c r="AI27" s="60" t="str">
        <f>IF(MONTH(DATE(($C$3+1),AJ$6,$A27))&lt;&gt;AJ$6,"",CHOOSE(WEEKDAY(DATE(($C$3+1),AJ$6,$A27),1),"日","月","火","水","木","金","土")&amp;IF(ISNA(VLOOKUP(DATE(($C$3+1),AJ$6,$A27),祝日一覧!$A$2:$B$74,2,FALSE)),"","（祝）"))</f>
        <v>土</v>
      </c>
      <c r="AJ27" s="63"/>
      <c r="AK27" s="107"/>
      <c r="AL27" s="89">
        <v>20</v>
      </c>
    </row>
    <row r="28" spans="1:38" ht="14.85" customHeight="1">
      <c r="A28" s="88">
        <v>21</v>
      </c>
      <c r="B28" s="58" t="str">
        <f>IF(MONTH(DATE(($C$3),C$6,$A28))&lt;&gt;C$6,"",CHOOSE(WEEKDAY(DATE(($C$3),C$6,$A28),1),"日","月","火","水","木","金","土")&amp;IF(ISNA(VLOOKUP(DATE(($C$3),C$6,$A28),祝日一覧!$A$2:$B$74,2,FALSE)),"","（祝）"))</f>
        <v>火</v>
      </c>
      <c r="C28" s="63"/>
      <c r="D28" s="107"/>
      <c r="E28" s="60" t="str">
        <f>IF(MONTH(DATE(($C$3),F$6,$A28))&lt;&gt;F$6,"",CHOOSE(WEEKDAY(DATE(($C$3),F$6,$A28),1),"日","月","火","水","木","金","土")&amp;IF(ISNA(VLOOKUP(DATE(($C$3),F$6,$A28),祝日一覧!$A$2:$B$74,2,FALSE)),"","（祝）"))</f>
        <v>木</v>
      </c>
      <c r="F28" s="63"/>
      <c r="G28" s="107"/>
      <c r="H28" s="60" t="str">
        <f>IF(MONTH(DATE(($C$3),I$6,$A28))&lt;&gt;I$6,"",CHOOSE(WEEKDAY(DATE(($C$3),I$6,$A28),1),"日","月","火","水","木","金","土")&amp;IF(ISNA(VLOOKUP(DATE(($C$3),I$6,$A28),祝日一覧!$A$2:$B$74,2,FALSE)),"","（祝）"))</f>
        <v>日</v>
      </c>
      <c r="I28" s="63"/>
      <c r="J28" s="107"/>
      <c r="K28" s="60" t="str">
        <f>IF(MONTH(DATE(($C$3),L$6,$A28))&lt;&gt;L$6,"",CHOOSE(WEEKDAY(DATE(($C$3),L$6,$A28),1),"日","月","火","水","木","金","土")&amp;IF(ISNA(VLOOKUP(DATE(($C$3),L$6,$A28),祝日一覧!$A$2:$B$74,2,FALSE)),"","（祝）"))</f>
        <v>火</v>
      </c>
      <c r="L28" s="63"/>
      <c r="M28" s="107"/>
      <c r="N28" s="60" t="str">
        <f>IF(MONTH(DATE(($C$3),O$6,$A28))&lt;&gt;O$6,"",CHOOSE(WEEKDAY(DATE(($C$3),O$6,$A28),1),"日","月","火","水","木","金","土")&amp;IF(ISNA(VLOOKUP(DATE(($C$3),O$6,$A28),祝日一覧!$A$2:$B$74,2,FALSE)),"","（祝）"))</f>
        <v>金</v>
      </c>
      <c r="O28" s="63"/>
      <c r="P28" s="107"/>
      <c r="Q28" s="60" t="str">
        <f>IF(MONTH(DATE(($C$3),R$6,$A28))&lt;&gt;R$6,"",CHOOSE(WEEKDAY(DATE(($C$3),R$6,$A28),1),"日","月","火","水","木","金","土")&amp;IF(ISNA(VLOOKUP(DATE(($C$3),R$6,$A28),祝日一覧!$A$2:$B$74,2,FALSE)),"","（祝）"))</f>
        <v>月（祝）</v>
      </c>
      <c r="R28" s="63"/>
      <c r="S28" s="107"/>
      <c r="T28" s="60" t="str">
        <f>IF(MONTH(DATE(($C$3),U$6,$A28))&lt;&gt;U$6,"",CHOOSE(WEEKDAY(DATE(($C$3),U$6,$A28),1),"日","月","火","水","木","金","土")&amp;IF(ISNA(VLOOKUP(DATE(($C$3),U$6,$A28),祝日一覧!$A$2:$B$74,2,FALSE)),"","（祝）"))</f>
        <v>水</v>
      </c>
      <c r="U28" s="63"/>
      <c r="V28" s="107"/>
      <c r="W28" s="60" t="str">
        <f>IF(MONTH(DATE(($C$3),X$6,$A28))&lt;&gt;X$6,"",CHOOSE(WEEKDAY(DATE(($C$3),X$6,$A28),1),"日","月","火","水","木","金","土")&amp;IF(ISNA(VLOOKUP(DATE(($C$3),X$6,$A28),祝日一覧!$A$2:$B$74,2,FALSE)),"","（祝）"))</f>
        <v>土</v>
      </c>
      <c r="X28" s="63"/>
      <c r="Y28" s="107"/>
      <c r="Z28" s="60" t="str">
        <f>IF(MONTH(DATE(($C$3),AA$6,$A28))&lt;&gt;AA$6,"",CHOOSE(WEEKDAY(DATE(($C$3),AA$6,$A28),1),"日","月","火","水","木","金","土")&amp;IF(ISNA(VLOOKUP(DATE(($C$3),AA$6,$A28),祝日一覧!$A$2:$B$74,2,FALSE)),"","（祝）"))</f>
        <v>月</v>
      </c>
      <c r="AA28" s="63"/>
      <c r="AB28" s="107"/>
      <c r="AC28" s="60" t="str">
        <f>IF(MONTH(DATE(($C$3+1),AD$6,$A28))&lt;&gt;AD$6,"",CHOOSE(WEEKDAY(DATE(($C$3+1),AD$6,$A28),1),"日","月","火","水","木","金","土")&amp;IF(ISNA(VLOOKUP(DATE(($C$3+1),AD$6,$A28),祝日一覧!$A$2:$B$74,2,FALSE)),"","（祝）"))</f>
        <v>木</v>
      </c>
      <c r="AD28" s="63"/>
      <c r="AE28" s="107"/>
      <c r="AF28" s="60" t="str">
        <f>IF(MONTH(DATE(($C$3+1),AG$6,$A28))&lt;&gt;AG$6,"",CHOOSE(WEEKDAY(DATE(($C$3+1),AG$6,$A28),1),"日","月","火","水","木","金","土")&amp;IF(ISNA(VLOOKUP(DATE(($C$3+1),AG$6,$A28),祝日一覧!$A$2:$B$74,2,FALSE)),"","（祝）"))</f>
        <v>日</v>
      </c>
      <c r="AG28" s="63"/>
      <c r="AH28" s="107"/>
      <c r="AI28" s="60" t="str">
        <f>IF(MONTH(DATE(($C$3+1),AJ$6,$A28))&lt;&gt;AJ$6,"",CHOOSE(WEEKDAY(DATE(($C$3+1),AJ$6,$A28),1),"日","月","火","水","木","金","土")&amp;IF(ISNA(VLOOKUP(DATE(($C$3+1),AJ$6,$A28),祝日一覧!$A$2:$B$74,2,FALSE)),"","（祝）"))</f>
        <v>日（祝）</v>
      </c>
      <c r="AJ28" s="63"/>
      <c r="AK28" s="107"/>
      <c r="AL28" s="89">
        <v>21</v>
      </c>
    </row>
    <row r="29" spans="1:38" ht="14.85" customHeight="1">
      <c r="A29" s="88">
        <v>22</v>
      </c>
      <c r="B29" s="58" t="str">
        <f>IF(MONTH(DATE(($C$3),C$6,$A29))&lt;&gt;C$6,"",CHOOSE(WEEKDAY(DATE(($C$3),C$6,$A29),1),"日","月","火","水","木","金","土")&amp;IF(ISNA(VLOOKUP(DATE(($C$3),C$6,$A29),祝日一覧!$A$2:$B$74,2,FALSE)),"","（祝）"))</f>
        <v>水</v>
      </c>
      <c r="C29" s="63"/>
      <c r="D29" s="107"/>
      <c r="E29" s="60" t="str">
        <f>IF(MONTH(DATE(($C$3),F$6,$A29))&lt;&gt;F$6,"",CHOOSE(WEEKDAY(DATE(($C$3),F$6,$A29),1),"日","月","火","水","木","金","土")&amp;IF(ISNA(VLOOKUP(DATE(($C$3),F$6,$A29),祝日一覧!$A$2:$B$74,2,FALSE)),"","（祝）"))</f>
        <v>金</v>
      </c>
      <c r="F29" s="63"/>
      <c r="G29" s="107"/>
      <c r="H29" s="60" t="str">
        <f>IF(MONTH(DATE(($C$3),I$6,$A29))&lt;&gt;I$6,"",CHOOSE(WEEKDAY(DATE(($C$3),I$6,$A29),1),"日","月","火","水","木","金","土")&amp;IF(ISNA(VLOOKUP(DATE(($C$3),I$6,$A29),祝日一覧!$A$2:$B$74,2,FALSE)),"","（祝）"))</f>
        <v>月</v>
      </c>
      <c r="I29" s="63"/>
      <c r="J29" s="107"/>
      <c r="K29" s="60" t="str">
        <f>IF(MONTH(DATE(($C$3),L$6,$A29))&lt;&gt;L$6,"",CHOOSE(WEEKDAY(DATE(($C$3),L$6,$A29),1),"日","月","火","水","木","金","土")&amp;IF(ISNA(VLOOKUP(DATE(($C$3),L$6,$A29),祝日一覧!$A$2:$B$74,2,FALSE)),"","（祝）"))</f>
        <v>水</v>
      </c>
      <c r="L29" s="63"/>
      <c r="M29" s="107"/>
      <c r="N29" s="60" t="str">
        <f>IF(MONTH(DATE(($C$3),O$6,$A29))&lt;&gt;O$6,"",CHOOSE(WEEKDAY(DATE(($C$3),O$6,$A29),1),"日","月","火","水","木","金","土")&amp;IF(ISNA(VLOOKUP(DATE(($C$3),O$6,$A29),祝日一覧!$A$2:$B$74,2,FALSE)),"","（祝）"))</f>
        <v>土</v>
      </c>
      <c r="O29" s="63"/>
      <c r="P29" s="107"/>
      <c r="Q29" s="60" t="str">
        <f>IF(MONTH(DATE(($C$3),R$6,$A29))&lt;&gt;R$6,"",CHOOSE(WEEKDAY(DATE(($C$3),R$6,$A29),1),"日","月","火","水","木","金","土")&amp;IF(ISNA(VLOOKUP(DATE(($C$3),R$6,$A29),祝日一覧!$A$2:$B$74,2,FALSE)),"","（祝）"))</f>
        <v>火（祝）</v>
      </c>
      <c r="R29" s="63"/>
      <c r="S29" s="107"/>
      <c r="T29" s="60" t="str">
        <f>IF(MONTH(DATE(($C$3),U$6,$A29))&lt;&gt;U$6,"",CHOOSE(WEEKDAY(DATE(($C$3),U$6,$A29),1),"日","月","火","水","木","金","土")&amp;IF(ISNA(VLOOKUP(DATE(($C$3),U$6,$A29),祝日一覧!$A$2:$B$74,2,FALSE)),"","（祝）"))</f>
        <v>木</v>
      </c>
      <c r="U29" s="63"/>
      <c r="V29" s="107"/>
      <c r="W29" s="60" t="str">
        <f>IF(MONTH(DATE(($C$3),X$6,$A29))&lt;&gt;X$6,"",CHOOSE(WEEKDAY(DATE(($C$3),X$6,$A29),1),"日","月","火","水","木","金","土")&amp;IF(ISNA(VLOOKUP(DATE(($C$3),X$6,$A29),祝日一覧!$A$2:$B$74,2,FALSE)),"","（祝）"))</f>
        <v>日</v>
      </c>
      <c r="X29" s="63"/>
      <c r="Y29" s="107"/>
      <c r="Z29" s="60" t="str">
        <f>IF(MONTH(DATE(($C$3),AA$6,$A29))&lt;&gt;AA$6,"",CHOOSE(WEEKDAY(DATE(($C$3),AA$6,$A29),1),"日","月","火","水","木","金","土")&amp;IF(ISNA(VLOOKUP(DATE(($C$3),AA$6,$A29),祝日一覧!$A$2:$B$74,2,FALSE)),"","（祝）"))</f>
        <v>火</v>
      </c>
      <c r="AA29" s="63"/>
      <c r="AB29" s="107"/>
      <c r="AC29" s="60" t="str">
        <f>IF(MONTH(DATE(($C$3+1),AD$6,$A29))&lt;&gt;AD$6,"",CHOOSE(WEEKDAY(DATE(($C$3+1),AD$6,$A29),1),"日","月","火","水","木","金","土")&amp;IF(ISNA(VLOOKUP(DATE(($C$3+1),AD$6,$A29),祝日一覧!$A$2:$B$74,2,FALSE)),"","（祝）"))</f>
        <v>金</v>
      </c>
      <c r="AD29" s="63"/>
      <c r="AE29" s="107"/>
      <c r="AF29" s="60" t="str">
        <f>IF(MONTH(DATE(($C$3+1),AG$6,$A29))&lt;&gt;AG$6,"",CHOOSE(WEEKDAY(DATE(($C$3+1),AG$6,$A29),1),"日","月","火","水","木","金","土")&amp;IF(ISNA(VLOOKUP(DATE(($C$3+1),AG$6,$A29),祝日一覧!$A$2:$B$74,2,FALSE)),"","（祝）"))</f>
        <v>月</v>
      </c>
      <c r="AG29" s="63"/>
      <c r="AH29" s="107"/>
      <c r="AI29" s="60" t="str">
        <f>IF(MONTH(DATE(($C$3+1),AJ$6,$A29))&lt;&gt;AJ$6,"",CHOOSE(WEEKDAY(DATE(($C$3+1),AJ$6,$A29),1),"日","月","火","水","木","金","土")&amp;IF(ISNA(VLOOKUP(DATE(($C$3+1),AJ$6,$A29),祝日一覧!$A$2:$B$74,2,FALSE)),"","（祝）"))</f>
        <v>月（祝）</v>
      </c>
      <c r="AJ29" s="63"/>
      <c r="AK29" s="107"/>
      <c r="AL29" s="89">
        <v>22</v>
      </c>
    </row>
    <row r="30" spans="1:38" ht="14.85" customHeight="1">
      <c r="A30" s="88">
        <v>23</v>
      </c>
      <c r="B30" s="58" t="str">
        <f>IF(MONTH(DATE(($C$3),C$6,$A30))&lt;&gt;C$6,"",CHOOSE(WEEKDAY(DATE(($C$3),C$6,$A30),1),"日","月","火","水","木","金","土")&amp;IF(ISNA(VLOOKUP(DATE(($C$3),C$6,$A30),祝日一覧!$A$2:$B$74,2,FALSE)),"","（祝）"))</f>
        <v>木</v>
      </c>
      <c r="C30" s="63"/>
      <c r="D30" s="107"/>
      <c r="E30" s="60" t="str">
        <f>IF(MONTH(DATE(($C$3),F$6,$A30))&lt;&gt;F$6,"",CHOOSE(WEEKDAY(DATE(($C$3),F$6,$A30),1),"日","月","火","水","木","金","土")&amp;IF(ISNA(VLOOKUP(DATE(($C$3),F$6,$A30),祝日一覧!$A$2:$B$74,2,FALSE)),"","（祝）"))</f>
        <v>土</v>
      </c>
      <c r="F30" s="63"/>
      <c r="G30" s="107"/>
      <c r="H30" s="60" t="str">
        <f>IF(MONTH(DATE(($C$3),I$6,$A30))&lt;&gt;I$6,"",CHOOSE(WEEKDAY(DATE(($C$3),I$6,$A30),1),"日","月","火","水","木","金","土")&amp;IF(ISNA(VLOOKUP(DATE(($C$3),I$6,$A30),祝日一覧!$A$2:$B$74,2,FALSE)),"","（祝）"))</f>
        <v>火</v>
      </c>
      <c r="I30" s="63"/>
      <c r="J30" s="107"/>
      <c r="K30" s="60" t="str">
        <f>IF(MONTH(DATE(($C$3),L$6,$A30))&lt;&gt;L$6,"",CHOOSE(WEEKDAY(DATE(($C$3),L$6,$A30),1),"日","月","火","水","木","金","土")&amp;IF(ISNA(VLOOKUP(DATE(($C$3),L$6,$A30),祝日一覧!$A$2:$B$74,2,FALSE)),"","（祝）"))</f>
        <v>木</v>
      </c>
      <c r="L30" s="63"/>
      <c r="M30" s="107"/>
      <c r="N30" s="60" t="str">
        <f>IF(MONTH(DATE(($C$3),O$6,$A30))&lt;&gt;O$6,"",CHOOSE(WEEKDAY(DATE(($C$3),O$6,$A30),1),"日","月","火","水","木","金","土")&amp;IF(ISNA(VLOOKUP(DATE(($C$3),O$6,$A30),祝日一覧!$A$2:$B$74,2,FALSE)),"","（祝）"))</f>
        <v>日</v>
      </c>
      <c r="O30" s="63"/>
      <c r="P30" s="107"/>
      <c r="Q30" s="60" t="str">
        <f>IF(MONTH(DATE(($C$3),R$6,$A30))&lt;&gt;R$6,"",CHOOSE(WEEKDAY(DATE(($C$3),R$6,$A30),1),"日","月","火","水","木","金","土")&amp;IF(ISNA(VLOOKUP(DATE(($C$3),R$6,$A30),祝日一覧!$A$2:$B$74,2,FALSE)),"","（祝）"))</f>
        <v>水（祝）</v>
      </c>
      <c r="R30" s="63"/>
      <c r="S30" s="107"/>
      <c r="T30" s="60" t="str">
        <f>IF(MONTH(DATE(($C$3),U$6,$A30))&lt;&gt;U$6,"",CHOOSE(WEEKDAY(DATE(($C$3),U$6,$A30),1),"日","月","火","水","木","金","土")&amp;IF(ISNA(VLOOKUP(DATE(($C$3),U$6,$A30),祝日一覧!$A$2:$B$74,2,FALSE)),"","（祝）"))</f>
        <v>金</v>
      </c>
      <c r="U30" s="63"/>
      <c r="V30" s="107"/>
      <c r="W30" s="60" t="str">
        <f>IF(MONTH(DATE(($C$3),X$6,$A30))&lt;&gt;X$6,"",CHOOSE(WEEKDAY(DATE(($C$3),X$6,$A30),1),"日","月","火","水","木","金","土")&amp;IF(ISNA(VLOOKUP(DATE(($C$3),X$6,$A30),祝日一覧!$A$2:$B$74,2,FALSE)),"","（祝）"))</f>
        <v>月（祝）</v>
      </c>
      <c r="X30" s="63"/>
      <c r="Y30" s="107"/>
      <c r="Z30" s="60" t="str">
        <f>IF(MONTH(DATE(($C$3),AA$6,$A30))&lt;&gt;AA$6,"",CHOOSE(WEEKDAY(DATE(($C$3),AA$6,$A30),1),"日","月","火","水","木","金","土")&amp;IF(ISNA(VLOOKUP(DATE(($C$3),AA$6,$A30),祝日一覧!$A$2:$B$74,2,FALSE)),"","（祝）"))</f>
        <v>水</v>
      </c>
      <c r="AA30" s="63"/>
      <c r="AB30" s="107"/>
      <c r="AC30" s="60" t="str">
        <f>IF(MONTH(DATE(($C$3+1),AD$6,$A30))&lt;&gt;AD$6,"",CHOOSE(WEEKDAY(DATE(($C$3+1),AD$6,$A30),1),"日","月","火","水","木","金","土")&amp;IF(ISNA(VLOOKUP(DATE(($C$3+1),AD$6,$A30),祝日一覧!$A$2:$B$74,2,FALSE)),"","（祝）"))</f>
        <v>土</v>
      </c>
      <c r="AD30" s="63"/>
      <c r="AE30" s="107"/>
      <c r="AF30" s="60" t="str">
        <f>IF(MONTH(DATE(($C$3+1),AG$6,$A30))&lt;&gt;AG$6,"",CHOOSE(WEEKDAY(DATE(($C$3+1),AG$6,$A30),1),"日","月","火","水","木","金","土")&amp;IF(ISNA(VLOOKUP(DATE(($C$3+1),AG$6,$A30),祝日一覧!$A$2:$B$74,2,FALSE)),"","（祝）"))</f>
        <v>火（祝）</v>
      </c>
      <c r="AG30" s="63"/>
      <c r="AH30" s="107"/>
      <c r="AI30" s="60" t="str">
        <f>IF(MONTH(DATE(($C$3+1),AJ$6,$A30))&lt;&gt;AJ$6,"",CHOOSE(WEEKDAY(DATE(($C$3+1),AJ$6,$A30),1),"日","月","火","水","木","金","土")&amp;IF(ISNA(VLOOKUP(DATE(($C$3+1),AJ$6,$A30),祝日一覧!$A$2:$B$74,2,FALSE)),"","（祝）"))</f>
        <v>火</v>
      </c>
      <c r="AJ30" s="63"/>
      <c r="AK30" s="107"/>
      <c r="AL30" s="89">
        <v>23</v>
      </c>
    </row>
    <row r="31" spans="1:38" ht="14.85" customHeight="1">
      <c r="A31" s="88">
        <v>24</v>
      </c>
      <c r="B31" s="58" t="str">
        <f>IF(MONTH(DATE(($C$3),C$6,$A31))&lt;&gt;C$6,"",CHOOSE(WEEKDAY(DATE(($C$3),C$6,$A31),1),"日","月","火","水","木","金","土")&amp;IF(ISNA(VLOOKUP(DATE(($C$3),C$6,$A31),祝日一覧!$A$2:$B$74,2,FALSE)),"","（祝）"))</f>
        <v>金</v>
      </c>
      <c r="C31" s="63"/>
      <c r="D31" s="107"/>
      <c r="E31" s="60" t="str">
        <f>IF(MONTH(DATE(($C$3),F$6,$A31))&lt;&gt;F$6,"",CHOOSE(WEEKDAY(DATE(($C$3),F$6,$A31),1),"日","月","火","水","木","金","土")&amp;IF(ISNA(VLOOKUP(DATE(($C$3),F$6,$A31),祝日一覧!$A$2:$B$74,2,FALSE)),"","（祝）"))</f>
        <v>日</v>
      </c>
      <c r="F31" s="63"/>
      <c r="G31" s="107"/>
      <c r="H31" s="60" t="str">
        <f>IF(MONTH(DATE(($C$3),I$6,$A31))&lt;&gt;I$6,"",CHOOSE(WEEKDAY(DATE(($C$3),I$6,$A31),1),"日","月","火","水","木","金","土")&amp;IF(ISNA(VLOOKUP(DATE(($C$3),I$6,$A31),祝日一覧!$A$2:$B$74,2,FALSE)),"","（祝）"))</f>
        <v>水</v>
      </c>
      <c r="I31" s="63"/>
      <c r="J31" s="107"/>
      <c r="K31" s="60" t="str">
        <f>IF(MONTH(DATE(($C$3),L$6,$A31))&lt;&gt;L$6,"",CHOOSE(WEEKDAY(DATE(($C$3),L$6,$A31),1),"日","月","火","水","木","金","土")&amp;IF(ISNA(VLOOKUP(DATE(($C$3),L$6,$A31),祝日一覧!$A$2:$B$74,2,FALSE)),"","（祝）"))</f>
        <v>金</v>
      </c>
      <c r="L31" s="63"/>
      <c r="M31" s="107"/>
      <c r="N31" s="60" t="str">
        <f>IF(MONTH(DATE(($C$3),O$6,$A31))&lt;&gt;O$6,"",CHOOSE(WEEKDAY(DATE(($C$3),O$6,$A31),1),"日","月","火","水","木","金","土")&amp;IF(ISNA(VLOOKUP(DATE(($C$3),O$6,$A31),祝日一覧!$A$2:$B$74,2,FALSE)),"","（祝）"))</f>
        <v>月</v>
      </c>
      <c r="O31" s="63"/>
      <c r="P31" s="107"/>
      <c r="Q31" s="60" t="str">
        <f>IF(MONTH(DATE(($C$3),R$6,$A31))&lt;&gt;R$6,"",CHOOSE(WEEKDAY(DATE(($C$3),R$6,$A31),1),"日","月","火","水","木","金","土")&amp;IF(ISNA(VLOOKUP(DATE(($C$3),R$6,$A31),祝日一覧!$A$2:$B$74,2,FALSE)),"","（祝）"))</f>
        <v>木</v>
      </c>
      <c r="R31" s="63"/>
      <c r="S31" s="107"/>
      <c r="T31" s="60" t="str">
        <f>IF(MONTH(DATE(($C$3),U$6,$A31))&lt;&gt;U$6,"",CHOOSE(WEEKDAY(DATE(($C$3),U$6,$A31),1),"日","月","火","水","木","金","土")&amp;IF(ISNA(VLOOKUP(DATE(($C$3),U$6,$A31),祝日一覧!$A$2:$B$74,2,FALSE)),"","（祝）"))</f>
        <v>土</v>
      </c>
      <c r="U31" s="63"/>
      <c r="V31" s="107"/>
      <c r="W31" s="60" t="str">
        <f>IF(MONTH(DATE(($C$3),X$6,$A31))&lt;&gt;X$6,"",CHOOSE(WEEKDAY(DATE(($C$3),X$6,$A31),1),"日","月","火","水","木","金","土")&amp;IF(ISNA(VLOOKUP(DATE(($C$3),X$6,$A31),祝日一覧!$A$2:$B$74,2,FALSE)),"","（祝）"))</f>
        <v>火</v>
      </c>
      <c r="X31" s="63"/>
      <c r="Y31" s="107"/>
      <c r="Z31" s="60" t="str">
        <f>IF(MONTH(DATE(($C$3),AA$6,$A31))&lt;&gt;AA$6,"",CHOOSE(WEEKDAY(DATE(($C$3),AA$6,$A31),1),"日","月","火","水","木","金","土")&amp;IF(ISNA(VLOOKUP(DATE(($C$3),AA$6,$A31),祝日一覧!$A$2:$B$74,2,FALSE)),"","（祝）"))</f>
        <v>木</v>
      </c>
      <c r="AA31" s="63"/>
      <c r="AB31" s="107"/>
      <c r="AC31" s="60" t="str">
        <f>IF(MONTH(DATE(($C$3+1),AD$6,$A31))&lt;&gt;AD$6,"",CHOOSE(WEEKDAY(DATE(($C$3+1),AD$6,$A31),1),"日","月","火","水","木","金","土")&amp;IF(ISNA(VLOOKUP(DATE(($C$3+1),AD$6,$A31),祝日一覧!$A$2:$B$74,2,FALSE)),"","（祝）"))</f>
        <v>日</v>
      </c>
      <c r="AD31" s="63"/>
      <c r="AE31" s="107"/>
      <c r="AF31" s="60" t="str">
        <f>IF(MONTH(DATE(($C$3+1),AG$6,$A31))&lt;&gt;AG$6,"",CHOOSE(WEEKDAY(DATE(($C$3+1),AG$6,$A31),1),"日","月","火","水","木","金","土")&amp;IF(ISNA(VLOOKUP(DATE(($C$3+1),AG$6,$A31),祝日一覧!$A$2:$B$74,2,FALSE)),"","（祝）"))</f>
        <v>水</v>
      </c>
      <c r="AG31" s="63"/>
      <c r="AH31" s="107"/>
      <c r="AI31" s="60" t="str">
        <f>IF(MONTH(DATE(($C$3+1),AJ$6,$A31))&lt;&gt;AJ$6,"",CHOOSE(WEEKDAY(DATE(($C$3+1),AJ$6,$A31),1),"日","月","火","水","木","金","土")&amp;IF(ISNA(VLOOKUP(DATE(($C$3+1),AJ$6,$A31),祝日一覧!$A$2:$B$74,2,FALSE)),"","（祝）"))</f>
        <v>水</v>
      </c>
      <c r="AJ31" s="63"/>
      <c r="AK31" s="107"/>
      <c r="AL31" s="89">
        <v>24</v>
      </c>
    </row>
    <row r="32" spans="1:38" ht="14.85" customHeight="1">
      <c r="A32" s="88">
        <v>25</v>
      </c>
      <c r="B32" s="58" t="str">
        <f>IF(MONTH(DATE(($C$3),C$6,$A32))&lt;&gt;C$6,"",CHOOSE(WEEKDAY(DATE(($C$3),C$6,$A32),1),"日","月","火","水","木","金","土")&amp;IF(ISNA(VLOOKUP(DATE(($C$3),C$6,$A32),祝日一覧!$A$2:$B$74,2,FALSE)),"","（祝）"))</f>
        <v>土</v>
      </c>
      <c r="C32" s="63"/>
      <c r="D32" s="107"/>
      <c r="E32" s="60" t="str">
        <f>IF(MONTH(DATE(($C$3),F$6,$A32))&lt;&gt;F$6,"",CHOOSE(WEEKDAY(DATE(($C$3),F$6,$A32),1),"日","月","火","水","木","金","土")&amp;IF(ISNA(VLOOKUP(DATE(($C$3),F$6,$A32),祝日一覧!$A$2:$B$74,2,FALSE)),"","（祝）"))</f>
        <v>月</v>
      </c>
      <c r="F32" s="63"/>
      <c r="G32" s="107"/>
      <c r="H32" s="60" t="str">
        <f>IF(MONTH(DATE(($C$3),I$6,$A32))&lt;&gt;I$6,"",CHOOSE(WEEKDAY(DATE(($C$3),I$6,$A32),1),"日","月","火","水","木","金","土")&amp;IF(ISNA(VLOOKUP(DATE(($C$3),I$6,$A32),祝日一覧!$A$2:$B$74,2,FALSE)),"","（祝）"))</f>
        <v>木</v>
      </c>
      <c r="I32" s="63"/>
      <c r="J32" s="107"/>
      <c r="K32" s="60" t="str">
        <f>IF(MONTH(DATE(($C$3),L$6,$A32))&lt;&gt;L$6,"",CHOOSE(WEEKDAY(DATE(($C$3),L$6,$A32),1),"日","月","火","水","木","金","土")&amp;IF(ISNA(VLOOKUP(DATE(($C$3),L$6,$A32),祝日一覧!$A$2:$B$74,2,FALSE)),"","（祝）"))</f>
        <v>土</v>
      </c>
      <c r="L32" s="63"/>
      <c r="M32" s="107"/>
      <c r="N32" s="60" t="str">
        <f>IF(MONTH(DATE(($C$3),O$6,$A32))&lt;&gt;O$6,"",CHOOSE(WEEKDAY(DATE(($C$3),O$6,$A32),1),"日","月","火","水","木","金","土")&amp;IF(ISNA(VLOOKUP(DATE(($C$3),O$6,$A32),祝日一覧!$A$2:$B$74,2,FALSE)),"","（祝）"))</f>
        <v>火</v>
      </c>
      <c r="O32" s="63"/>
      <c r="P32" s="107"/>
      <c r="Q32" s="60" t="str">
        <f>IF(MONTH(DATE(($C$3),R$6,$A32))&lt;&gt;R$6,"",CHOOSE(WEEKDAY(DATE(($C$3),R$6,$A32),1),"日","月","火","水","木","金","土")&amp;IF(ISNA(VLOOKUP(DATE(($C$3),R$6,$A32),祝日一覧!$A$2:$B$74,2,FALSE)),"","（祝）"))</f>
        <v>金</v>
      </c>
      <c r="R32" s="63"/>
      <c r="S32" s="107"/>
      <c r="T32" s="60" t="str">
        <f>IF(MONTH(DATE(($C$3),U$6,$A32))&lt;&gt;U$6,"",CHOOSE(WEEKDAY(DATE(($C$3),U$6,$A32),1),"日","月","火","水","木","金","土")&amp;IF(ISNA(VLOOKUP(DATE(($C$3),U$6,$A32),祝日一覧!$A$2:$B$74,2,FALSE)),"","（祝）"))</f>
        <v>日</v>
      </c>
      <c r="U32" s="63"/>
      <c r="V32" s="107"/>
      <c r="W32" s="60" t="str">
        <f>IF(MONTH(DATE(($C$3),X$6,$A32))&lt;&gt;X$6,"",CHOOSE(WEEKDAY(DATE(($C$3),X$6,$A32),1),"日","月","火","水","木","金","土")&amp;IF(ISNA(VLOOKUP(DATE(($C$3),X$6,$A32),祝日一覧!$A$2:$B$74,2,FALSE)),"","（祝）"))</f>
        <v>水</v>
      </c>
      <c r="X32" s="63"/>
      <c r="Y32" s="107"/>
      <c r="Z32" s="60" t="str">
        <f>IF(MONTH(DATE(($C$3),AA$6,$A32))&lt;&gt;AA$6,"",CHOOSE(WEEKDAY(DATE(($C$3),AA$6,$A32),1),"日","月","火","水","木","金","土")&amp;IF(ISNA(VLOOKUP(DATE(($C$3),AA$6,$A32),祝日一覧!$A$2:$B$74,2,FALSE)),"","（祝）"))</f>
        <v>金</v>
      </c>
      <c r="AA32" s="63"/>
      <c r="AB32" s="107"/>
      <c r="AC32" s="60" t="str">
        <f>IF(MONTH(DATE(($C$3+1),AD$6,$A32))&lt;&gt;AD$6,"",CHOOSE(WEEKDAY(DATE(($C$3+1),AD$6,$A32),1),"日","月","火","水","木","金","土")&amp;IF(ISNA(VLOOKUP(DATE(($C$3+1),AD$6,$A32),祝日一覧!$A$2:$B$74,2,FALSE)),"","（祝）"))</f>
        <v>月</v>
      </c>
      <c r="AD32" s="63"/>
      <c r="AE32" s="107"/>
      <c r="AF32" s="60" t="str">
        <f>IF(MONTH(DATE(($C$3+1),AG$6,$A32))&lt;&gt;AG$6,"",CHOOSE(WEEKDAY(DATE(($C$3+1),AG$6,$A32),1),"日","月","火","水","木","金","土")&amp;IF(ISNA(VLOOKUP(DATE(($C$3+1),AG$6,$A32),祝日一覧!$A$2:$B$74,2,FALSE)),"","（祝）"))</f>
        <v>木</v>
      </c>
      <c r="AG32" s="63"/>
      <c r="AH32" s="107"/>
      <c r="AI32" s="60" t="str">
        <f>IF(MONTH(DATE(($C$3+1),AJ$6,$A32))&lt;&gt;AJ$6,"",CHOOSE(WEEKDAY(DATE(($C$3+1),AJ$6,$A32),1),"日","月","火","水","木","金","土")&amp;IF(ISNA(VLOOKUP(DATE(($C$3+1),AJ$6,$A32),祝日一覧!$A$2:$B$74,2,FALSE)),"","（祝）"))</f>
        <v>木</v>
      </c>
      <c r="AJ32" s="63"/>
      <c r="AK32" s="107"/>
      <c r="AL32" s="89">
        <v>25</v>
      </c>
    </row>
    <row r="33" spans="1:38" ht="14.85" customHeight="1">
      <c r="A33" s="88">
        <v>26</v>
      </c>
      <c r="B33" s="58" t="str">
        <f>IF(MONTH(DATE(($C$3),C$6,$A33))&lt;&gt;C$6,"",CHOOSE(WEEKDAY(DATE(($C$3),C$6,$A33),1),"日","月","火","水","木","金","土")&amp;IF(ISNA(VLOOKUP(DATE(($C$3),C$6,$A33),祝日一覧!$A$2:$B$74,2,FALSE)),"","（祝）"))</f>
        <v>日</v>
      </c>
      <c r="C33" s="63"/>
      <c r="D33" s="107"/>
      <c r="E33" s="60" t="str">
        <f>IF(MONTH(DATE(($C$3),F$6,$A33))&lt;&gt;F$6,"",CHOOSE(WEEKDAY(DATE(($C$3),F$6,$A33),1),"日","月","火","水","木","金","土")&amp;IF(ISNA(VLOOKUP(DATE(($C$3),F$6,$A33),祝日一覧!$A$2:$B$74,2,FALSE)),"","（祝）"))</f>
        <v>火</v>
      </c>
      <c r="F33" s="63"/>
      <c r="G33" s="107"/>
      <c r="H33" s="60" t="str">
        <f>IF(MONTH(DATE(($C$3),I$6,$A33))&lt;&gt;I$6,"",CHOOSE(WEEKDAY(DATE(($C$3),I$6,$A33),1),"日","月","火","水","木","金","土")&amp;IF(ISNA(VLOOKUP(DATE(($C$3),I$6,$A33),祝日一覧!$A$2:$B$74,2,FALSE)),"","（祝）"))</f>
        <v>金</v>
      </c>
      <c r="I33" s="63"/>
      <c r="J33" s="107"/>
      <c r="K33" s="60" t="str">
        <f>IF(MONTH(DATE(($C$3),L$6,$A33))&lt;&gt;L$6,"",CHOOSE(WEEKDAY(DATE(($C$3),L$6,$A33),1),"日","月","火","水","木","金","土")&amp;IF(ISNA(VLOOKUP(DATE(($C$3),L$6,$A33),祝日一覧!$A$2:$B$74,2,FALSE)),"","（祝）"))</f>
        <v>日</v>
      </c>
      <c r="L33" s="63"/>
      <c r="M33" s="107"/>
      <c r="N33" s="60" t="str">
        <f>IF(MONTH(DATE(($C$3),O$6,$A33))&lt;&gt;O$6,"",CHOOSE(WEEKDAY(DATE(($C$3),O$6,$A33),1),"日","月","火","水","木","金","土")&amp;IF(ISNA(VLOOKUP(DATE(($C$3),O$6,$A33),祝日一覧!$A$2:$B$74,2,FALSE)),"","（祝）"))</f>
        <v>水</v>
      </c>
      <c r="O33" s="63"/>
      <c r="P33" s="107"/>
      <c r="Q33" s="60" t="str">
        <f>IF(MONTH(DATE(($C$3),R$6,$A33))&lt;&gt;R$6,"",CHOOSE(WEEKDAY(DATE(($C$3),R$6,$A33),1),"日","月","火","水","木","金","土")&amp;IF(ISNA(VLOOKUP(DATE(($C$3),R$6,$A33),祝日一覧!$A$2:$B$74,2,FALSE)),"","（祝）"))</f>
        <v>土</v>
      </c>
      <c r="R33" s="63"/>
      <c r="S33" s="107"/>
      <c r="T33" s="60" t="str">
        <f>IF(MONTH(DATE(($C$3),U$6,$A33))&lt;&gt;U$6,"",CHOOSE(WEEKDAY(DATE(($C$3),U$6,$A33),1),"日","月","火","水","木","金","土")&amp;IF(ISNA(VLOOKUP(DATE(($C$3),U$6,$A33),祝日一覧!$A$2:$B$74,2,FALSE)),"","（祝）"))</f>
        <v>月</v>
      </c>
      <c r="U33" s="63"/>
      <c r="V33" s="107"/>
      <c r="W33" s="60" t="str">
        <f>IF(MONTH(DATE(($C$3),X$6,$A33))&lt;&gt;X$6,"",CHOOSE(WEEKDAY(DATE(($C$3),X$6,$A33),1),"日","月","火","水","木","金","土")&amp;IF(ISNA(VLOOKUP(DATE(($C$3),X$6,$A33),祝日一覧!$A$2:$B$74,2,FALSE)),"","（祝）"))</f>
        <v>木</v>
      </c>
      <c r="X33" s="63"/>
      <c r="Y33" s="107"/>
      <c r="Z33" s="60" t="str">
        <f>IF(MONTH(DATE(($C$3),AA$6,$A33))&lt;&gt;AA$6,"",CHOOSE(WEEKDAY(DATE(($C$3),AA$6,$A33),1),"日","月","火","水","木","金","土")&amp;IF(ISNA(VLOOKUP(DATE(($C$3),AA$6,$A33),祝日一覧!$A$2:$B$74,2,FALSE)),"","（祝）"))</f>
        <v>土</v>
      </c>
      <c r="AA33" s="63"/>
      <c r="AB33" s="107"/>
      <c r="AC33" s="60" t="str">
        <f>IF(MONTH(DATE(($C$3+1),AD$6,$A33))&lt;&gt;AD$6,"",CHOOSE(WEEKDAY(DATE(($C$3+1),AD$6,$A33),1),"日","月","火","水","木","金","土")&amp;IF(ISNA(VLOOKUP(DATE(($C$3+1),AD$6,$A33),祝日一覧!$A$2:$B$74,2,FALSE)),"","（祝）"))</f>
        <v>火</v>
      </c>
      <c r="AD33" s="63"/>
      <c r="AE33" s="107"/>
      <c r="AF33" s="60" t="str">
        <f>IF(MONTH(DATE(($C$3+1),AG$6,$A33))&lt;&gt;AG$6,"",CHOOSE(WEEKDAY(DATE(($C$3+1),AG$6,$A33),1),"日","月","火","水","木","金","土")&amp;IF(ISNA(VLOOKUP(DATE(($C$3+1),AG$6,$A33),祝日一覧!$A$2:$B$74,2,FALSE)),"","（祝）"))</f>
        <v>金</v>
      </c>
      <c r="AG33" s="63"/>
      <c r="AH33" s="107"/>
      <c r="AI33" s="60" t="str">
        <f>IF(MONTH(DATE(($C$3+1),AJ$6,$A33))&lt;&gt;AJ$6,"",CHOOSE(WEEKDAY(DATE(($C$3+1),AJ$6,$A33),1),"日","月","火","水","木","金","土")&amp;IF(ISNA(VLOOKUP(DATE(($C$3+1),AJ$6,$A33),祝日一覧!$A$2:$B$74,2,FALSE)),"","（祝）"))</f>
        <v>金</v>
      </c>
      <c r="AJ33" s="63"/>
      <c r="AK33" s="107"/>
      <c r="AL33" s="89">
        <v>26</v>
      </c>
    </row>
    <row r="34" spans="1:38" ht="14.85" customHeight="1">
      <c r="A34" s="88">
        <v>27</v>
      </c>
      <c r="B34" s="58" t="str">
        <f>IF(MONTH(DATE(($C$3),C$6,$A34))&lt;&gt;C$6,"",CHOOSE(WEEKDAY(DATE(($C$3),C$6,$A34),1),"日","月","火","水","木","金","土")&amp;IF(ISNA(VLOOKUP(DATE(($C$3),C$6,$A34),祝日一覧!$A$2:$B$74,2,FALSE)),"","（祝）"))</f>
        <v>月</v>
      </c>
      <c r="C34" s="63"/>
      <c r="D34" s="107"/>
      <c r="E34" s="60" t="str">
        <f>IF(MONTH(DATE(($C$3),F$6,$A34))&lt;&gt;F$6,"",CHOOSE(WEEKDAY(DATE(($C$3),F$6,$A34),1),"日","月","火","水","木","金","土")&amp;IF(ISNA(VLOOKUP(DATE(($C$3),F$6,$A34),祝日一覧!$A$2:$B$74,2,FALSE)),"","（祝）"))</f>
        <v>水</v>
      </c>
      <c r="F34" s="63"/>
      <c r="G34" s="107"/>
      <c r="H34" s="60" t="str">
        <f>IF(MONTH(DATE(($C$3),I$6,$A34))&lt;&gt;I$6,"",CHOOSE(WEEKDAY(DATE(($C$3),I$6,$A34),1),"日","月","火","水","木","金","土")&amp;IF(ISNA(VLOOKUP(DATE(($C$3),I$6,$A34),祝日一覧!$A$2:$B$74,2,FALSE)),"","（祝）"))</f>
        <v>土</v>
      </c>
      <c r="I34" s="63"/>
      <c r="J34" s="107"/>
      <c r="K34" s="60" t="str">
        <f>IF(MONTH(DATE(($C$3),L$6,$A34))&lt;&gt;L$6,"",CHOOSE(WEEKDAY(DATE(($C$3),L$6,$A34),1),"日","月","火","水","木","金","土")&amp;IF(ISNA(VLOOKUP(DATE(($C$3),L$6,$A34),祝日一覧!$A$2:$B$74,2,FALSE)),"","（祝）"))</f>
        <v>月</v>
      </c>
      <c r="L34" s="63"/>
      <c r="M34" s="107"/>
      <c r="N34" s="60" t="str">
        <f>IF(MONTH(DATE(($C$3),O$6,$A34))&lt;&gt;O$6,"",CHOOSE(WEEKDAY(DATE(($C$3),O$6,$A34),1),"日","月","火","水","木","金","土")&amp;IF(ISNA(VLOOKUP(DATE(($C$3),O$6,$A34),祝日一覧!$A$2:$B$74,2,FALSE)),"","（祝）"))</f>
        <v>木</v>
      </c>
      <c r="O34" s="63"/>
      <c r="P34" s="107"/>
      <c r="Q34" s="60" t="str">
        <f>IF(MONTH(DATE(($C$3),R$6,$A34))&lt;&gt;R$6,"",CHOOSE(WEEKDAY(DATE(($C$3),R$6,$A34),1),"日","月","火","水","木","金","土")&amp;IF(ISNA(VLOOKUP(DATE(($C$3),R$6,$A34),祝日一覧!$A$2:$B$74,2,FALSE)),"","（祝）"))</f>
        <v>日</v>
      </c>
      <c r="R34" s="63"/>
      <c r="S34" s="107"/>
      <c r="T34" s="60" t="str">
        <f>IF(MONTH(DATE(($C$3),U$6,$A34))&lt;&gt;U$6,"",CHOOSE(WEEKDAY(DATE(($C$3),U$6,$A34),1),"日","月","火","水","木","金","土")&amp;IF(ISNA(VLOOKUP(DATE(($C$3),U$6,$A34),祝日一覧!$A$2:$B$74,2,FALSE)),"","（祝）"))</f>
        <v>火</v>
      </c>
      <c r="U34" s="63"/>
      <c r="V34" s="107"/>
      <c r="W34" s="60" t="str">
        <f>IF(MONTH(DATE(($C$3),X$6,$A34))&lt;&gt;X$6,"",CHOOSE(WEEKDAY(DATE(($C$3),X$6,$A34),1),"日","月","火","水","木","金","土")&amp;IF(ISNA(VLOOKUP(DATE(($C$3),X$6,$A34),祝日一覧!$A$2:$B$74,2,FALSE)),"","（祝）"))</f>
        <v>金</v>
      </c>
      <c r="X34" s="63"/>
      <c r="Y34" s="107"/>
      <c r="Z34" s="60" t="str">
        <f>IF(MONTH(DATE(($C$3),AA$6,$A34))&lt;&gt;AA$6,"",CHOOSE(WEEKDAY(DATE(($C$3),AA$6,$A34),1),"日","月","火","水","木","金","土")&amp;IF(ISNA(VLOOKUP(DATE(($C$3),AA$6,$A34),祝日一覧!$A$2:$B$74,2,FALSE)),"","（祝）"))</f>
        <v>日</v>
      </c>
      <c r="AA34" s="63"/>
      <c r="AB34" s="107"/>
      <c r="AC34" s="60" t="str">
        <f>IF(MONTH(DATE(($C$3+1),AD$6,$A34))&lt;&gt;AD$6,"",CHOOSE(WEEKDAY(DATE(($C$3+1),AD$6,$A34),1),"日","月","火","水","木","金","土")&amp;IF(ISNA(VLOOKUP(DATE(($C$3+1),AD$6,$A34),祝日一覧!$A$2:$B$74,2,FALSE)),"","（祝）"))</f>
        <v>水</v>
      </c>
      <c r="AD34" s="63"/>
      <c r="AE34" s="107"/>
      <c r="AF34" s="60" t="str">
        <f>IF(MONTH(DATE(($C$3+1),AG$6,$A34))&lt;&gt;AG$6,"",CHOOSE(WEEKDAY(DATE(($C$3+1),AG$6,$A34),1),"日","月","火","水","木","金","土")&amp;IF(ISNA(VLOOKUP(DATE(($C$3+1),AG$6,$A34),祝日一覧!$A$2:$B$74,2,FALSE)),"","（祝）"))</f>
        <v>土</v>
      </c>
      <c r="AG34" s="63"/>
      <c r="AH34" s="107"/>
      <c r="AI34" s="60" t="str">
        <f>IF(MONTH(DATE(($C$3+1),AJ$6,$A34))&lt;&gt;AJ$6,"",CHOOSE(WEEKDAY(DATE(($C$3+1),AJ$6,$A34),1),"日","月","火","水","木","金","土")&amp;IF(ISNA(VLOOKUP(DATE(($C$3+1),AJ$6,$A34),祝日一覧!$A$2:$B$74,2,FALSE)),"","（祝）"))</f>
        <v>土</v>
      </c>
      <c r="AJ34" s="63"/>
      <c r="AK34" s="107"/>
      <c r="AL34" s="89">
        <v>27</v>
      </c>
    </row>
    <row r="35" spans="1:38" ht="14.85" customHeight="1">
      <c r="A35" s="88">
        <v>28</v>
      </c>
      <c r="B35" s="58" t="str">
        <f>IF(MONTH(DATE(($C$3),C$6,$A35))&lt;&gt;C$6,"",CHOOSE(WEEKDAY(DATE(($C$3),C$6,$A35),1),"日","月","火","水","木","金","土")&amp;IF(ISNA(VLOOKUP(DATE(($C$3),C$6,$A35),祝日一覧!$A$2:$B$74,2,FALSE)),"","（祝）"))</f>
        <v>火</v>
      </c>
      <c r="C35" s="63"/>
      <c r="D35" s="107"/>
      <c r="E35" s="60" t="str">
        <f>IF(MONTH(DATE(($C$3),F$6,$A35))&lt;&gt;F$6,"",CHOOSE(WEEKDAY(DATE(($C$3),F$6,$A35),1),"日","月","火","水","木","金","土")&amp;IF(ISNA(VLOOKUP(DATE(($C$3),F$6,$A35),祝日一覧!$A$2:$B$74,2,FALSE)),"","（祝）"))</f>
        <v>木</v>
      </c>
      <c r="F35" s="63"/>
      <c r="G35" s="107"/>
      <c r="H35" s="60" t="str">
        <f>IF(MONTH(DATE(($C$3),I$6,$A35))&lt;&gt;I$6,"",CHOOSE(WEEKDAY(DATE(($C$3),I$6,$A35),1),"日","月","火","水","木","金","土")&amp;IF(ISNA(VLOOKUP(DATE(($C$3),I$6,$A35),祝日一覧!$A$2:$B$74,2,FALSE)),"","（祝）"))</f>
        <v>日</v>
      </c>
      <c r="I35" s="63"/>
      <c r="J35" s="107"/>
      <c r="K35" s="60" t="str">
        <f>IF(MONTH(DATE(($C$3),L$6,$A35))&lt;&gt;L$6,"",CHOOSE(WEEKDAY(DATE(($C$3),L$6,$A35),1),"日","月","火","水","木","金","土")&amp;IF(ISNA(VLOOKUP(DATE(($C$3),L$6,$A35),祝日一覧!$A$2:$B$74,2,FALSE)),"","（祝）"))</f>
        <v>火</v>
      </c>
      <c r="L35" s="63"/>
      <c r="M35" s="107"/>
      <c r="N35" s="60" t="str">
        <f>IF(MONTH(DATE(($C$3),O$6,$A35))&lt;&gt;O$6,"",CHOOSE(WEEKDAY(DATE(($C$3),O$6,$A35),1),"日","月","火","水","木","金","土")&amp;IF(ISNA(VLOOKUP(DATE(($C$3),O$6,$A35),祝日一覧!$A$2:$B$74,2,FALSE)),"","（祝）"))</f>
        <v>金</v>
      </c>
      <c r="O35" s="63"/>
      <c r="P35" s="107"/>
      <c r="Q35" s="60" t="str">
        <f>IF(MONTH(DATE(($C$3),R$6,$A35))&lt;&gt;R$6,"",CHOOSE(WEEKDAY(DATE(($C$3),R$6,$A35),1),"日","月","火","水","木","金","土")&amp;IF(ISNA(VLOOKUP(DATE(($C$3),R$6,$A35),祝日一覧!$A$2:$B$74,2,FALSE)),"","（祝）"))</f>
        <v>月</v>
      </c>
      <c r="R35" s="63"/>
      <c r="S35" s="107"/>
      <c r="T35" s="60" t="str">
        <f>IF(MONTH(DATE(($C$3),U$6,$A35))&lt;&gt;U$6,"",CHOOSE(WEEKDAY(DATE(($C$3),U$6,$A35),1),"日","月","火","水","木","金","土")&amp;IF(ISNA(VLOOKUP(DATE(($C$3),U$6,$A35),祝日一覧!$A$2:$B$74,2,FALSE)),"","（祝）"))</f>
        <v>水</v>
      </c>
      <c r="U35" s="63"/>
      <c r="V35" s="107"/>
      <c r="W35" s="60" t="str">
        <f>IF(MONTH(DATE(($C$3),X$6,$A35))&lt;&gt;X$6,"",CHOOSE(WEEKDAY(DATE(($C$3),X$6,$A35),1),"日","月","火","水","木","金","土")&amp;IF(ISNA(VLOOKUP(DATE(($C$3),X$6,$A35),祝日一覧!$A$2:$B$74,2,FALSE)),"","（祝）"))</f>
        <v>土</v>
      </c>
      <c r="X35" s="63"/>
      <c r="Y35" s="107"/>
      <c r="Z35" s="60" t="str">
        <f>IF(MONTH(DATE(($C$3),AA$6,$A35))&lt;&gt;AA$6,"",CHOOSE(WEEKDAY(DATE(($C$3),AA$6,$A35),1),"日","月","火","水","木","金","土")&amp;IF(ISNA(VLOOKUP(DATE(($C$3),AA$6,$A35),祝日一覧!$A$2:$B$74,2,FALSE)),"","（祝）"))</f>
        <v>月</v>
      </c>
      <c r="AA35" s="63"/>
      <c r="AB35" s="107"/>
      <c r="AC35" s="60" t="str">
        <f>IF(MONTH(DATE(($C$3+1),AD$6,$A35))&lt;&gt;AD$6,"",CHOOSE(WEEKDAY(DATE(($C$3+1),AD$6,$A35),1),"日","月","火","水","木","金","土")&amp;IF(ISNA(VLOOKUP(DATE(($C$3+1),AD$6,$A35),祝日一覧!$A$2:$B$74,2,FALSE)),"","（祝）"))</f>
        <v>木</v>
      </c>
      <c r="AD35" s="63"/>
      <c r="AE35" s="107"/>
      <c r="AF35" s="60" t="str">
        <f>IF(MONTH(DATE(($C$3+1),AG$6,$A35))&lt;&gt;AG$6,"",CHOOSE(WEEKDAY(DATE(($C$3+1),AG$6,$A35),1),"日","月","火","水","木","金","土")&amp;IF(ISNA(VLOOKUP(DATE(($C$3+1),AG$6,$A35),祝日一覧!$A$2:$B$74,2,FALSE)),"","（祝）"))</f>
        <v>日</v>
      </c>
      <c r="AG35" s="63"/>
      <c r="AH35" s="107"/>
      <c r="AI35" s="60" t="str">
        <f>IF(MONTH(DATE(($C$3+1),AJ$6,$A35))&lt;&gt;AJ$6,"",CHOOSE(WEEKDAY(DATE(($C$3+1),AJ$6,$A35),1),"日","月","火","水","木","金","土")&amp;IF(ISNA(VLOOKUP(DATE(($C$3+1),AJ$6,$A35),祝日一覧!$A$2:$B$74,2,FALSE)),"","（祝）"))</f>
        <v>日</v>
      </c>
      <c r="AJ35" s="63"/>
      <c r="AK35" s="107"/>
      <c r="AL35" s="89">
        <v>28</v>
      </c>
    </row>
    <row r="36" spans="1:38" ht="14.85" customHeight="1">
      <c r="A36" s="88">
        <v>29</v>
      </c>
      <c r="B36" s="58" t="str">
        <f>IF(MONTH(DATE(($C$3),C$6,$A36))&lt;&gt;C$6,"",CHOOSE(WEEKDAY(DATE(($C$3),C$6,$A36),1),"日","月","火","水","木","金","土")&amp;IF(ISNA(VLOOKUP(DATE(($C$3),C$6,$A36),祝日一覧!$A$2:$B$74,2,FALSE)),"","（祝）"))</f>
        <v>水（祝）</v>
      </c>
      <c r="C36" s="63"/>
      <c r="D36" s="107"/>
      <c r="E36" s="60" t="str">
        <f>IF(MONTH(DATE(($C$3),F$6,$A36))&lt;&gt;F$6,"",CHOOSE(WEEKDAY(DATE(($C$3),F$6,$A36),1),"日","月","火","水","木","金","土")&amp;IF(ISNA(VLOOKUP(DATE(($C$3),F$6,$A36),祝日一覧!$A$2:$B$74,2,FALSE)),"","（祝）"))</f>
        <v>金</v>
      </c>
      <c r="F36" s="63"/>
      <c r="G36" s="107"/>
      <c r="H36" s="60" t="str">
        <f>IF(MONTH(DATE(($C$3),I$6,$A36))&lt;&gt;I$6,"",CHOOSE(WEEKDAY(DATE(($C$3),I$6,$A36),1),"日","月","火","水","木","金","土")&amp;IF(ISNA(VLOOKUP(DATE(($C$3),I$6,$A36),祝日一覧!$A$2:$B$74,2,FALSE)),"","（祝）"))</f>
        <v>月</v>
      </c>
      <c r="I36" s="63"/>
      <c r="J36" s="107"/>
      <c r="K36" s="60" t="str">
        <f>IF(MONTH(DATE(($C$3),L$6,$A36))&lt;&gt;L$6,"",CHOOSE(WEEKDAY(DATE(($C$3),L$6,$A36),1),"日","月","火","水","木","金","土")&amp;IF(ISNA(VLOOKUP(DATE(($C$3),L$6,$A36),祝日一覧!$A$2:$B$74,2,FALSE)),"","（祝）"))</f>
        <v>水</v>
      </c>
      <c r="L36" s="63"/>
      <c r="M36" s="107"/>
      <c r="N36" s="60" t="str">
        <f>IF(MONTH(DATE(($C$3),O$6,$A36))&lt;&gt;O$6,"",CHOOSE(WEEKDAY(DATE(($C$3),O$6,$A36),1),"日","月","火","水","木","金","土")&amp;IF(ISNA(VLOOKUP(DATE(($C$3),O$6,$A36),祝日一覧!$A$2:$B$74,2,FALSE)),"","（祝）"))</f>
        <v>土</v>
      </c>
      <c r="O36" s="63"/>
      <c r="P36" s="107"/>
      <c r="Q36" s="60" t="str">
        <f>IF(MONTH(DATE(($C$3),R$6,$A36))&lt;&gt;R$6,"",CHOOSE(WEEKDAY(DATE(($C$3),R$6,$A36),1),"日","月","火","水","木","金","土")&amp;IF(ISNA(VLOOKUP(DATE(($C$3),R$6,$A36),祝日一覧!$A$2:$B$74,2,FALSE)),"","（祝）"))</f>
        <v>火</v>
      </c>
      <c r="R36" s="63"/>
      <c r="S36" s="107"/>
      <c r="T36" s="60" t="str">
        <f>IF(MONTH(DATE(($C$3),U$6,$A36))&lt;&gt;U$6,"",CHOOSE(WEEKDAY(DATE(($C$3),U$6,$A36),1),"日","月","火","水","木","金","土")&amp;IF(ISNA(VLOOKUP(DATE(($C$3),U$6,$A36),祝日一覧!$A$2:$B$74,2,FALSE)),"","（祝）"))</f>
        <v>木</v>
      </c>
      <c r="U36" s="63"/>
      <c r="V36" s="107"/>
      <c r="W36" s="60" t="str">
        <f>IF(MONTH(DATE(($C$3),X$6,$A36))&lt;&gt;X$6,"",CHOOSE(WEEKDAY(DATE(($C$3),X$6,$A36),1),"日","月","火","水","木","金","土")&amp;IF(ISNA(VLOOKUP(DATE(($C$3),X$6,$A36),祝日一覧!$A$2:$B$74,2,FALSE)),"","（祝）"))</f>
        <v>日</v>
      </c>
      <c r="X36" s="63"/>
      <c r="Y36" s="107"/>
      <c r="Z36" s="60" t="str">
        <f>IF(MONTH(DATE(($C$3),AA$6,$A36))&lt;&gt;AA$6,"",CHOOSE(WEEKDAY(DATE(($C$3),AA$6,$A36),1),"日","月","火","水","木","金","土")&amp;IF(ISNA(VLOOKUP(DATE(($C$3),AA$6,$A36),祝日一覧!$A$2:$B$74,2,FALSE)),"","（祝）"))</f>
        <v>火</v>
      </c>
      <c r="AA36" s="63"/>
      <c r="AB36" s="107"/>
      <c r="AC36" s="60" t="str">
        <f>IF(MONTH(DATE(($C$3+1),AD$6,$A36))&lt;&gt;AD$6,"",CHOOSE(WEEKDAY(DATE(($C$3+1),AD$6,$A36),1),"日","月","火","水","木","金","土")&amp;IF(ISNA(VLOOKUP(DATE(($C$3+1),AD$6,$A36),祝日一覧!$A$2:$B$74,2,FALSE)),"","（祝）"))</f>
        <v>金</v>
      </c>
      <c r="AD36" s="63"/>
      <c r="AE36" s="107"/>
      <c r="AF36" s="60" t="str">
        <f>IF(MONTH(DATE(($C$3+1),AG$6,$A36))&lt;&gt;AG$6,"",CHOOSE(WEEKDAY(DATE(($C$3+1),AG$6,$A36),1),"日","月","火","水","木","金","土")&amp;IF(ISNA(VLOOKUP(DATE(($C$3+1),AG$6,$A36),祝日一覧!$A$2:$B$74,2,FALSE)),"","（祝）"))</f>
        <v/>
      </c>
      <c r="AG36" s="63"/>
      <c r="AH36" s="107"/>
      <c r="AI36" s="60" t="str">
        <f>IF(MONTH(DATE(($C$3+1),AJ$6,$A36))&lt;&gt;AJ$6,"",CHOOSE(WEEKDAY(DATE(($C$3+1),AJ$6,$A36),1),"日","月","火","水","木","金","土")&amp;IF(ISNA(VLOOKUP(DATE(($C$3+1),AJ$6,$A36),祝日一覧!$A$2:$B$74,2,FALSE)),"","（祝）"))</f>
        <v>月</v>
      </c>
      <c r="AJ36" s="63"/>
      <c r="AK36" s="107"/>
      <c r="AL36" s="89">
        <v>29</v>
      </c>
    </row>
    <row r="37" spans="1:38" ht="14.85" customHeight="1">
      <c r="A37" s="88">
        <v>30</v>
      </c>
      <c r="B37" s="58" t="str">
        <f>IF(MONTH(DATE(($C$3),C$6,$A37))&lt;&gt;C$6,"",CHOOSE(WEEKDAY(DATE(($C$3),C$6,$A37),1),"日","月","火","水","木","金","土")&amp;IF(ISNA(VLOOKUP(DATE(($C$3),C$6,$A37),祝日一覧!$A$2:$B$74,2,FALSE)),"","（祝）"))</f>
        <v>木</v>
      </c>
      <c r="C37" s="63"/>
      <c r="D37" s="107"/>
      <c r="E37" s="60" t="str">
        <f>IF(MONTH(DATE(($C$3),F$6,$A37))&lt;&gt;F$6,"",CHOOSE(WEEKDAY(DATE(($C$3),F$6,$A37),1),"日","月","火","水","木","金","土")&amp;IF(ISNA(VLOOKUP(DATE(($C$3),F$6,$A37),祝日一覧!$A$2:$B$74,2,FALSE)),"","（祝）"))</f>
        <v>土</v>
      </c>
      <c r="F37" s="63"/>
      <c r="G37" s="107"/>
      <c r="H37" s="60" t="str">
        <f>IF(MONTH(DATE(($C$3),I$6,$A37))&lt;&gt;I$6,"",CHOOSE(WEEKDAY(DATE(($C$3),I$6,$A37),1),"日","月","火","水","木","金","土")&amp;IF(ISNA(VLOOKUP(DATE(($C$3),I$6,$A37),祝日一覧!$A$2:$B$74,2,FALSE)),"","（祝）"))</f>
        <v>火</v>
      </c>
      <c r="I37" s="63"/>
      <c r="J37" s="107"/>
      <c r="K37" s="60" t="str">
        <f>IF(MONTH(DATE(($C$3),L$6,$A37))&lt;&gt;L$6,"",CHOOSE(WEEKDAY(DATE(($C$3),L$6,$A37),1),"日","月","火","水","木","金","土")&amp;IF(ISNA(VLOOKUP(DATE(($C$3),L$6,$A37),祝日一覧!$A$2:$B$74,2,FALSE)),"","（祝）"))</f>
        <v>木</v>
      </c>
      <c r="L37" s="63"/>
      <c r="M37" s="107"/>
      <c r="N37" s="60" t="str">
        <f>IF(MONTH(DATE(($C$3),O$6,$A37))&lt;&gt;O$6,"",CHOOSE(WEEKDAY(DATE(($C$3),O$6,$A37),1),"日","月","火","水","木","金","土")&amp;IF(ISNA(VLOOKUP(DATE(($C$3),O$6,$A37),祝日一覧!$A$2:$B$74,2,FALSE)),"","（祝）"))</f>
        <v>日</v>
      </c>
      <c r="O37" s="63"/>
      <c r="P37" s="107"/>
      <c r="Q37" s="60" t="str">
        <f>IF(MONTH(DATE(($C$3),R$6,$A37))&lt;&gt;R$6,"",CHOOSE(WEEKDAY(DATE(($C$3),R$6,$A37),1),"日","月","火","水","木","金","土")&amp;IF(ISNA(VLOOKUP(DATE(($C$3),R$6,$A37),祝日一覧!$A$2:$B$74,2,FALSE)),"","（祝）"))</f>
        <v>水</v>
      </c>
      <c r="R37" s="63"/>
      <c r="S37" s="107"/>
      <c r="T37" s="60" t="str">
        <f>IF(MONTH(DATE(($C$3),U$6,$A37))&lt;&gt;U$6,"",CHOOSE(WEEKDAY(DATE(($C$3),U$6,$A37),1),"日","月","火","水","木","金","土")&amp;IF(ISNA(VLOOKUP(DATE(($C$3),U$6,$A37),祝日一覧!$A$2:$B$74,2,FALSE)),"","（祝）"))</f>
        <v>金</v>
      </c>
      <c r="U37" s="63"/>
      <c r="V37" s="107"/>
      <c r="W37" s="60" t="str">
        <f>IF(MONTH(DATE(($C$3),X$6,$A37))&lt;&gt;X$6,"",CHOOSE(WEEKDAY(DATE(($C$3),X$6,$A37),1),"日","月","火","水","木","金","土")&amp;IF(ISNA(VLOOKUP(DATE(($C$3),X$6,$A37),祝日一覧!$A$2:$B$74,2,FALSE)),"","（祝）"))</f>
        <v>月</v>
      </c>
      <c r="X37" s="63"/>
      <c r="Y37" s="107"/>
      <c r="Z37" s="60" t="str">
        <f>IF(MONTH(DATE(($C$3),AA$6,$A37))&lt;&gt;AA$6,"",CHOOSE(WEEKDAY(DATE(($C$3),AA$6,$A37),1),"日","月","火","水","木","金","土")&amp;IF(ISNA(VLOOKUP(DATE(($C$3),AA$6,$A37),祝日一覧!$A$2:$B$74,2,FALSE)),"","（祝）"))</f>
        <v>水</v>
      </c>
      <c r="AA37" s="63"/>
      <c r="AB37" s="107"/>
      <c r="AC37" s="60" t="str">
        <f>IF(MONTH(DATE(($C$3+1),AD$6,$A37))&lt;&gt;AD$6,"",CHOOSE(WEEKDAY(DATE(($C$3+1),AD$6,$A37),1),"日","月","火","水","木","金","土")&amp;IF(ISNA(VLOOKUP(DATE(($C$3+1),AD$6,$A37),祝日一覧!$A$2:$B$74,2,FALSE)),"","（祝）"))</f>
        <v>土</v>
      </c>
      <c r="AD37" s="63"/>
      <c r="AE37" s="107"/>
      <c r="AF37" s="62" t="str">
        <f>IF(MONTH(DATE(($C$3+1),AG$6,$A37))&lt;&gt;AG$6,"",CHOOSE(WEEKDAY(DATE(($C$3+1),AG$6,$A37),1),"日","月","火","水","木","金","土")&amp;IF(ISNA(VLOOKUP(DATE(($C$3+1),AG$6,$A37),祝日一覧!$A$2:$B$74,2,FALSE)),"","（祝）"))</f>
        <v/>
      </c>
      <c r="AG37" s="63"/>
      <c r="AH37" s="107"/>
      <c r="AI37" s="60" t="str">
        <f>IF(MONTH(DATE(($C$3+1),AJ$6,$A37))&lt;&gt;AJ$6,"",CHOOSE(WEEKDAY(DATE(($C$3+1),AJ$6,$A37),1),"日","月","火","水","木","金","土")&amp;IF(ISNA(VLOOKUP(DATE(($C$3+1),AJ$6,$A37),祝日一覧!$A$2:$B$74,2,FALSE)),"","（祝）"))</f>
        <v>火</v>
      </c>
      <c r="AJ37" s="63"/>
      <c r="AK37" s="107"/>
      <c r="AL37" s="89">
        <v>30</v>
      </c>
    </row>
    <row r="38" spans="1:38" ht="14.85" customHeight="1" thickBot="1">
      <c r="A38" s="90">
        <v>31</v>
      </c>
      <c r="B38" s="59" t="str">
        <f>IF(MONTH(DATE(($C$3),C$6,$A38))&lt;&gt;C$6,"",CHOOSE(WEEKDAY(DATE(($C$3),C$6,$A38),1),"日","月","火","水","木","金","土")&amp;IF(ISNA(VLOOKUP(DATE(($C$3),C$6,$A38),祝日一覧!$A$2:$B$74,2,FALSE)),"","（祝）"))</f>
        <v/>
      </c>
      <c r="C38" s="64"/>
      <c r="D38" s="108"/>
      <c r="E38" s="60" t="str">
        <f>IF(MONTH(DATE(($C$3),F$6,$A38))&lt;&gt;F$6,"",CHOOSE(WEEKDAY(DATE(($C$3),F$6,$A38),1),"日","月","火","水","木","金","土")&amp;IF(ISNA(VLOOKUP(DATE(($C$3),F$6,$A38),祝日一覧!$A$2:$B$74,2,FALSE)),"","（祝）"))</f>
        <v>日</v>
      </c>
      <c r="F38" s="64"/>
      <c r="G38" s="108"/>
      <c r="H38" s="61" t="str">
        <f>IF(MONTH(DATE(($C$3),I$6,$A38))&lt;&gt;I$6,"",CHOOSE(WEEKDAY(DATE(($C$3),I$6,$A38),1),"日","月","火","水","木","金","土")&amp;IF(ISNA(VLOOKUP(DATE(($C$3),I$6,$A38),祝日一覧!$A$2:$B$74,2,FALSE)),"","（祝）"))</f>
        <v/>
      </c>
      <c r="I38" s="64"/>
      <c r="J38" s="108"/>
      <c r="K38" s="60" t="str">
        <f>IF(MONTH(DATE(($C$3),L$6,$A38))&lt;&gt;L$6,"",CHOOSE(WEEKDAY(DATE(($C$3),L$6,$A38),1),"日","月","火","水","木","金","土")&amp;IF(ISNA(VLOOKUP(DATE(($C$3),L$6,$A38),祝日一覧!$A$2:$B$74,2,FALSE)),"","（祝）"))</f>
        <v>金</v>
      </c>
      <c r="L38" s="64"/>
      <c r="M38" s="108"/>
      <c r="N38" s="60" t="str">
        <f>IF(MONTH(DATE(($C$3),O$6,$A38))&lt;&gt;O$6,"",CHOOSE(WEEKDAY(DATE(($C$3),O$6,$A38),1),"日","月","火","水","木","金","土")&amp;IF(ISNA(VLOOKUP(DATE(($C$3),O$6,$A38),祝日一覧!$A$2:$B$74,2,FALSE)),"","（祝）"))</f>
        <v>月</v>
      </c>
      <c r="O38" s="64"/>
      <c r="P38" s="108"/>
      <c r="Q38" s="61" t="str">
        <f>IF(MONTH(DATE(($C$3),R$6,$A38))&lt;&gt;R$6,"",CHOOSE(WEEKDAY(DATE(($C$3),R$6,$A38),1),"日","月","火","水","木","金","土")&amp;IF(ISNA(VLOOKUP(DATE(($C$3),R$6,$A38),祝日一覧!$A$2:$B$74,2,FALSE)),"","（祝）"))</f>
        <v/>
      </c>
      <c r="R38" s="64"/>
      <c r="S38" s="108"/>
      <c r="T38" s="60" t="str">
        <f>IF(MONTH(DATE(($C$3),U$6,$A38))&lt;&gt;U$6,"",CHOOSE(WEEKDAY(DATE(($C$3),U$6,$A38),1),"日","月","火","水","木","金","土")&amp;IF(ISNA(VLOOKUP(DATE(($C$3),U$6,$A38),祝日一覧!$A$2:$B$74,2,FALSE)),"","（祝）"))</f>
        <v>土</v>
      </c>
      <c r="U38" s="64"/>
      <c r="V38" s="108"/>
      <c r="W38" s="61" t="str">
        <f>IF(MONTH(DATE(($C$3),X$6,$A38))&lt;&gt;X$6,"",CHOOSE(WEEKDAY(DATE(($C$3),X$6,$A38),1),"日","月","火","水","木","金","土")&amp;IF(ISNA(VLOOKUP(DATE(($C$3),X$6,$A38),祝日一覧!$A$2:$B$74,2,FALSE)),"","（祝）"))</f>
        <v/>
      </c>
      <c r="X38" s="64"/>
      <c r="Y38" s="108"/>
      <c r="Z38" s="60" t="str">
        <f>IF(MONTH(DATE(($C$3),AA$6,$A38))&lt;&gt;AA$6,"",CHOOSE(WEEKDAY(DATE(($C$3),AA$6,$A38),1),"日","月","火","水","木","金","土")&amp;IF(ISNA(VLOOKUP(DATE(($C$3),AA$6,$A38),祝日一覧!$A$2:$B$74,2,FALSE)),"","（祝）"))</f>
        <v>木</v>
      </c>
      <c r="AA38" s="64"/>
      <c r="AB38" s="108"/>
      <c r="AC38" s="60" t="str">
        <f>IF(MONTH(DATE(($C$3+1),AD$6,$A38))&lt;&gt;AD$6,"",CHOOSE(WEEKDAY(DATE(($C$3+1),AD$6,$A38),1),"日","月","火","水","木","金","土")&amp;IF(ISNA(VLOOKUP(DATE(($C$3+1),AD$6,$A38),祝日一覧!$A$2:$B$74,2,FALSE)),"","（祝）"))</f>
        <v>日</v>
      </c>
      <c r="AD38" s="64"/>
      <c r="AE38" s="108"/>
      <c r="AF38" s="61" t="str">
        <f>IF(MONTH(DATE(($C$3+1),AG$6,$A38))&lt;&gt;AG$6,"",CHOOSE(WEEKDAY(DATE(($C$3+1),AG$6,$A38),1),"日","月","火","水","木","金","土")&amp;IF(ISNA(VLOOKUP(DATE(($C$3+1),AG$6,$A38),祝日一覧!$A$2:$B$74,2,FALSE)),"","（祝）"))</f>
        <v/>
      </c>
      <c r="AG38" s="64"/>
      <c r="AH38" s="108"/>
      <c r="AI38" s="60" t="str">
        <f>IF(MONTH(DATE(($C$3+1),AJ$6,$A38))&lt;&gt;AJ$6,"",CHOOSE(WEEKDAY(DATE(($C$3+1),AJ$6,$A38),1),"日","月","火","水","木","金","土")&amp;IF(ISNA(VLOOKUP(DATE(($C$3+1),AJ$6,$A38),祝日一覧!$A$2:$B$74,2,FALSE)),"","（祝）"))</f>
        <v>水</v>
      </c>
      <c r="AJ38" s="64"/>
      <c r="AK38" s="108"/>
      <c r="AL38" s="91">
        <v>31</v>
      </c>
    </row>
    <row r="39" spans="1:38" ht="14.45" customHeight="1">
      <c r="A39" s="242" t="s">
        <v>208</v>
      </c>
      <c r="B39" s="243"/>
      <c r="C39" s="146">
        <f>COUNT(C8:C38)-COUNTA(D8:D38)</f>
        <v>0</v>
      </c>
      <c r="D39" s="66" t="s">
        <v>7</v>
      </c>
      <c r="E39" s="67"/>
      <c r="F39" s="147">
        <f>COUNT(F8:F38)-COUNTA(G8:G38)</f>
        <v>0</v>
      </c>
      <c r="G39" s="66" t="s">
        <v>7</v>
      </c>
      <c r="H39" s="67"/>
      <c r="I39" s="147">
        <f>COUNT(I8:I38)-COUNTA(J8:J38)</f>
        <v>0</v>
      </c>
      <c r="J39" s="66" t="s">
        <v>7</v>
      </c>
      <c r="K39" s="67"/>
      <c r="L39" s="147">
        <f>COUNT(L8:L38)-COUNTA(M8:M38)</f>
        <v>0</v>
      </c>
      <c r="M39" s="66" t="s">
        <v>7</v>
      </c>
      <c r="N39" s="67"/>
      <c r="O39" s="147">
        <f>COUNT(O8:O38)-COUNTA(P8:P38)</f>
        <v>0</v>
      </c>
      <c r="P39" s="66" t="s">
        <v>7</v>
      </c>
      <c r="Q39" s="67"/>
      <c r="R39" s="147">
        <f>COUNT(R8:R38)-COUNTA(S8:S38)</f>
        <v>0</v>
      </c>
      <c r="S39" s="66" t="s">
        <v>7</v>
      </c>
      <c r="T39" s="67"/>
      <c r="U39" s="147">
        <f>COUNT(U8:U38)-COUNTA(V8:V38)</f>
        <v>0</v>
      </c>
      <c r="V39" s="66" t="s">
        <v>7</v>
      </c>
      <c r="W39" s="67"/>
      <c r="X39" s="147">
        <f>COUNT(X8:X38)-COUNTA(Y8:Y38)</f>
        <v>0</v>
      </c>
      <c r="Y39" s="66" t="s">
        <v>7</v>
      </c>
      <c r="Z39" s="67"/>
      <c r="AA39" s="147">
        <f>COUNT(AA8:AA38)-COUNTA(AB8:AB38)</f>
        <v>0</v>
      </c>
      <c r="AB39" s="66" t="s">
        <v>7</v>
      </c>
      <c r="AC39" s="67"/>
      <c r="AD39" s="147">
        <f>COUNT(AD8:AD38)-COUNTA(AE8:AE38)</f>
        <v>0</v>
      </c>
      <c r="AE39" s="66" t="s">
        <v>7</v>
      </c>
      <c r="AF39" s="67"/>
      <c r="AG39" s="147">
        <f>COUNT(AG8:AG38)-COUNTA(AH8:AH38)</f>
        <v>0</v>
      </c>
      <c r="AH39" s="66" t="s">
        <v>7</v>
      </c>
      <c r="AI39" s="67"/>
      <c r="AJ39" s="147">
        <f>COUNT(AJ8:AJ38)-COUNTA(AK8:AK38)</f>
        <v>0</v>
      </c>
      <c r="AK39" s="66" t="s">
        <v>7</v>
      </c>
      <c r="AL39" s="69"/>
    </row>
    <row r="40" spans="1:38" ht="14.45" customHeight="1" thickBot="1">
      <c r="A40" s="240" t="s">
        <v>8</v>
      </c>
      <c r="B40" s="241"/>
      <c r="C40" s="70">
        <f>SUM(C8:C38)</f>
        <v>0</v>
      </c>
      <c r="D40" s="71" t="s">
        <v>6</v>
      </c>
      <c r="E40" s="72"/>
      <c r="F40" s="73">
        <f>SUM(F8:F38)</f>
        <v>0</v>
      </c>
      <c r="G40" s="71" t="s">
        <v>6</v>
      </c>
      <c r="H40" s="72"/>
      <c r="I40" s="73">
        <f>SUM(I8:I38)</f>
        <v>0</v>
      </c>
      <c r="J40" s="71" t="s">
        <v>6</v>
      </c>
      <c r="K40" s="72"/>
      <c r="L40" s="73">
        <f>SUM(L8:L38)</f>
        <v>0</v>
      </c>
      <c r="M40" s="71" t="s">
        <v>6</v>
      </c>
      <c r="N40" s="72"/>
      <c r="O40" s="73">
        <f>SUM(O8:O38)</f>
        <v>0</v>
      </c>
      <c r="P40" s="71" t="s">
        <v>6</v>
      </c>
      <c r="Q40" s="72"/>
      <c r="R40" s="73">
        <f>SUM(R8:R38)</f>
        <v>0</v>
      </c>
      <c r="S40" s="71" t="s">
        <v>6</v>
      </c>
      <c r="T40" s="72"/>
      <c r="U40" s="73">
        <f>SUM(U8:U38)</f>
        <v>0</v>
      </c>
      <c r="V40" s="71" t="s">
        <v>6</v>
      </c>
      <c r="W40" s="72"/>
      <c r="X40" s="73">
        <f>SUM(X8:X38)</f>
        <v>0</v>
      </c>
      <c r="Y40" s="71" t="s">
        <v>6</v>
      </c>
      <c r="Z40" s="72"/>
      <c r="AA40" s="73">
        <f>SUM(AA8:AA38)</f>
        <v>0</v>
      </c>
      <c r="AB40" s="71" t="s">
        <v>6</v>
      </c>
      <c r="AC40" s="72"/>
      <c r="AD40" s="73">
        <f>SUM(AD8:AD38)</f>
        <v>0</v>
      </c>
      <c r="AE40" s="71" t="s">
        <v>6</v>
      </c>
      <c r="AF40" s="72"/>
      <c r="AG40" s="73">
        <f>SUM(AG8:AG38)</f>
        <v>0</v>
      </c>
      <c r="AH40" s="71" t="s">
        <v>6</v>
      </c>
      <c r="AI40" s="72"/>
      <c r="AJ40" s="73">
        <f>SUM(AJ8:AJ38)</f>
        <v>0</v>
      </c>
      <c r="AK40" s="74" t="s">
        <v>6</v>
      </c>
      <c r="AL40" s="75"/>
    </row>
    <row r="41" spans="1:38" ht="8.25" customHeight="1" thickBot="1"/>
    <row r="42" spans="1:38" ht="14.25" thickBot="1">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AF42" s="224" t="s">
        <v>177</v>
      </c>
      <c r="AG42" s="225"/>
      <c r="AH42" s="225"/>
      <c r="AI42" s="202">
        <f>C39+F39+I39+L39+O39+R39+U39+X39+AA39+AD39+AG39+AJ39</f>
        <v>0</v>
      </c>
      <c r="AJ42" s="203"/>
      <c r="AK42" s="203"/>
      <c r="AL42" s="92" t="s">
        <v>7</v>
      </c>
    </row>
    <row r="43" spans="1:38" ht="14.25" thickBot="1">
      <c r="B43" s="83" t="s">
        <v>113</v>
      </c>
      <c r="C43" s="204" t="s">
        <v>225</v>
      </c>
      <c r="D43" s="204"/>
      <c r="E43" s="204"/>
      <c r="F43" s="204"/>
      <c r="G43" s="204"/>
      <c r="H43" s="204"/>
      <c r="I43" s="204"/>
      <c r="J43" s="204"/>
      <c r="K43" s="204"/>
      <c r="L43" s="204"/>
      <c r="M43" s="204"/>
      <c r="N43" s="204"/>
      <c r="O43" s="204"/>
      <c r="P43" s="204"/>
      <c r="Q43" s="204"/>
      <c r="R43" s="204"/>
      <c r="S43" s="204"/>
      <c r="T43" s="204"/>
      <c r="U43" s="204"/>
      <c r="Z43" s="205" t="s">
        <v>179</v>
      </c>
      <c r="AA43" s="206"/>
      <c r="AB43" s="263"/>
      <c r="AC43" s="263"/>
      <c r="AD43" s="109" t="s">
        <v>6</v>
      </c>
      <c r="AF43" s="208" t="s">
        <v>9</v>
      </c>
      <c r="AG43" s="209"/>
      <c r="AH43" s="209"/>
      <c r="AI43" s="210">
        <f>C40+F40+I40+L40+O40+R40+U40+X40+AA40+AD40+AG40+AJ40</f>
        <v>0</v>
      </c>
      <c r="AJ43" s="211"/>
      <c r="AK43" s="211"/>
      <c r="AL43" s="93" t="s">
        <v>6</v>
      </c>
    </row>
    <row r="45" spans="1:38">
      <c r="B45" s="98"/>
      <c r="C45" s="98"/>
      <c r="D45" s="99"/>
      <c r="E45" s="98"/>
      <c r="F45" s="94" t="s">
        <v>11</v>
      </c>
    </row>
    <row r="46" spans="1:38">
      <c r="B46" s="95"/>
      <c r="C46" s="95"/>
      <c r="D46" s="96"/>
      <c r="E46" s="95"/>
      <c r="F46" s="94" t="s">
        <v>12</v>
      </c>
      <c r="G46" s="94"/>
      <c r="H46" s="97"/>
    </row>
  </sheetData>
  <mergeCells count="56">
    <mergeCell ref="AB43:AC43"/>
    <mergeCell ref="AC6:AC7"/>
    <mergeCell ref="AF6:AF7"/>
    <mergeCell ref="AI6:AI7"/>
    <mergeCell ref="G3:I3"/>
    <mergeCell ref="L4:Q4"/>
    <mergeCell ref="R2:R4"/>
    <mergeCell ref="S2:U2"/>
    <mergeCell ref="Z43:AA43"/>
    <mergeCell ref="V2:X2"/>
    <mergeCell ref="Y2:AA2"/>
    <mergeCell ref="S3:U4"/>
    <mergeCell ref="V3:X4"/>
    <mergeCell ref="N6:N7"/>
    <mergeCell ref="Q6:Q7"/>
    <mergeCell ref="T6:T7"/>
    <mergeCell ref="W6:W7"/>
    <mergeCell ref="Z6:Z7"/>
    <mergeCell ref="J3:Q3"/>
    <mergeCell ref="AD2:AF2"/>
    <mergeCell ref="AG2:AL2"/>
    <mergeCell ref="AD3:AF3"/>
    <mergeCell ref="AG3:AL3"/>
    <mergeCell ref="AB2:AC2"/>
    <mergeCell ref="A39:B39"/>
    <mergeCell ref="A40:B40"/>
    <mergeCell ref="AF42:AH42"/>
    <mergeCell ref="AI42:AK42"/>
    <mergeCell ref="C3:F3"/>
    <mergeCell ref="AD4:AF4"/>
    <mergeCell ref="AG4:AL4"/>
    <mergeCell ref="Y3:AA4"/>
    <mergeCell ref="AB3:AC4"/>
    <mergeCell ref="AD5:AI5"/>
    <mergeCell ref="A6:A7"/>
    <mergeCell ref="B6:B7"/>
    <mergeCell ref="E6:E7"/>
    <mergeCell ref="H6:H7"/>
    <mergeCell ref="K6:K7"/>
    <mergeCell ref="AL6:AL7"/>
    <mergeCell ref="C43:U43"/>
    <mergeCell ref="AF43:AH43"/>
    <mergeCell ref="AI43:AK43"/>
    <mergeCell ref="AD6:AE6"/>
    <mergeCell ref="AG6:AH6"/>
    <mergeCell ref="AJ6:AK6"/>
    <mergeCell ref="C6:D6"/>
    <mergeCell ref="F6:G6"/>
    <mergeCell ref="I6:J6"/>
    <mergeCell ref="L6:M6"/>
    <mergeCell ref="O6:P6"/>
    <mergeCell ref="R6:S6"/>
    <mergeCell ref="U6:V6"/>
    <mergeCell ref="X6:Y6"/>
    <mergeCell ref="AA6:AB6"/>
    <mergeCell ref="C42:Y42"/>
  </mergeCells>
  <phoneticPr fontId="6"/>
  <conditionalFormatting sqref="B8:B38 E8:E38 H8:H38 K8:K38 N8:N38 Q8:Q38 T8:T38 W8:W38 Z8:Z38 AC8:AC38 AF8:AF38 AI8:AI38">
    <cfRule type="cellIs" dxfId="465" priority="146" operator="equal">
      <formula>"土（祝）"</formula>
    </cfRule>
    <cfRule type="cellIs" dxfId="464" priority="145" operator="equal">
      <formula>"日（祝）"</formula>
    </cfRule>
  </conditionalFormatting>
  <conditionalFormatting sqref="B8:E38">
    <cfRule type="cellIs" dxfId="463" priority="142" operator="equal">
      <formula>"月（祝）"</formula>
    </cfRule>
    <cfRule type="cellIs" dxfId="462" priority="143" operator="equal">
      <formula>"土"</formula>
    </cfRule>
    <cfRule type="cellIs" dxfId="461" priority="133" operator="equal">
      <formula>"金（休）"</formula>
    </cfRule>
    <cfRule type="cellIs" dxfId="460" priority="141" operator="equal">
      <formula>"火（祝）"</formula>
    </cfRule>
    <cfRule type="cellIs" dxfId="459" priority="140" operator="equal">
      <formula>"水（祝）"</formula>
    </cfRule>
    <cfRule type="cellIs" dxfId="458" priority="139" operator="equal">
      <formula>"木（祝）"</formula>
    </cfRule>
    <cfRule type="cellIs" dxfId="457" priority="138" operator="equal">
      <formula>"金（祝）"</formula>
    </cfRule>
    <cfRule type="cellIs" dxfId="456" priority="137" operator="equal">
      <formula>"月（休）"</formula>
    </cfRule>
    <cfRule type="cellIs" dxfId="455" priority="136" operator="equal">
      <formula>"火（休）"</formula>
    </cfRule>
    <cfRule type="cellIs" dxfId="454" priority="135" operator="equal">
      <formula>"水（休）"</formula>
    </cfRule>
    <cfRule type="cellIs" dxfId="453" priority="134" operator="equal">
      <formula>"木（休）"</formula>
    </cfRule>
    <cfRule type="cellIs" dxfId="452" priority="144" operator="equal">
      <formula>"日"</formula>
    </cfRule>
  </conditionalFormatting>
  <conditionalFormatting sqref="G8:H38">
    <cfRule type="cellIs" dxfId="451" priority="121" operator="equal">
      <formula>"金（休）"</formula>
    </cfRule>
    <cfRule type="cellIs" dxfId="450" priority="125" operator="equal">
      <formula>"月（休）"</formula>
    </cfRule>
    <cfRule type="cellIs" dxfId="449" priority="122" operator="equal">
      <formula>"木（休）"</formula>
    </cfRule>
    <cfRule type="cellIs" dxfId="448" priority="123" operator="equal">
      <formula>"水（休）"</formula>
    </cfRule>
    <cfRule type="cellIs" dxfId="447" priority="124" operator="equal">
      <formula>"火（休）"</formula>
    </cfRule>
    <cfRule type="cellIs" dxfId="446" priority="132" operator="equal">
      <formula>"日"</formula>
    </cfRule>
    <cfRule type="cellIs" dxfId="445" priority="131" operator="equal">
      <formula>"土"</formula>
    </cfRule>
    <cfRule type="cellIs" dxfId="444" priority="130" operator="equal">
      <formula>"月（祝）"</formula>
    </cfRule>
    <cfRule type="cellIs" dxfId="443" priority="129" operator="equal">
      <formula>"火（祝）"</formula>
    </cfRule>
    <cfRule type="cellIs" dxfId="442" priority="127" operator="equal">
      <formula>"木（祝）"</formula>
    </cfRule>
    <cfRule type="cellIs" dxfId="441" priority="126" operator="equal">
      <formula>"金（祝）"</formula>
    </cfRule>
    <cfRule type="cellIs" dxfId="440" priority="128" operator="equal">
      <formula>"水（祝）"</formula>
    </cfRule>
  </conditionalFormatting>
  <conditionalFormatting sqref="J8:K38">
    <cfRule type="cellIs" dxfId="439" priority="116" operator="equal">
      <formula>"水（祝）"</formula>
    </cfRule>
    <cfRule type="cellIs" dxfId="438" priority="117" operator="equal">
      <formula>"火（祝）"</formula>
    </cfRule>
    <cfRule type="cellIs" dxfId="437" priority="118" operator="equal">
      <formula>"月（祝）"</formula>
    </cfRule>
    <cfRule type="cellIs" dxfId="436" priority="119" operator="equal">
      <formula>"土"</formula>
    </cfRule>
    <cfRule type="cellIs" dxfId="435" priority="120" operator="equal">
      <formula>"日"</formula>
    </cfRule>
    <cfRule type="cellIs" dxfId="434" priority="110" operator="equal">
      <formula>"木（休）"</formula>
    </cfRule>
    <cfRule type="cellIs" dxfId="433" priority="115" operator="equal">
      <formula>"木（祝）"</formula>
    </cfRule>
    <cfRule type="cellIs" dxfId="432" priority="114" operator="equal">
      <formula>"金（祝）"</formula>
    </cfRule>
    <cfRule type="cellIs" dxfId="431" priority="113" operator="equal">
      <formula>"月（休）"</formula>
    </cfRule>
    <cfRule type="cellIs" dxfId="430" priority="112" operator="equal">
      <formula>"火（休）"</formula>
    </cfRule>
    <cfRule type="cellIs" dxfId="429" priority="111" operator="equal">
      <formula>"水（休）"</formula>
    </cfRule>
    <cfRule type="cellIs" dxfId="428" priority="109" operator="equal">
      <formula>"金（休）"</formula>
    </cfRule>
  </conditionalFormatting>
  <conditionalFormatting sqref="M8:N38">
    <cfRule type="cellIs" dxfId="427" priority="102" operator="equal">
      <formula>"金（祝）"</formula>
    </cfRule>
    <cfRule type="cellIs" dxfId="426" priority="108" operator="equal">
      <formula>"日"</formula>
    </cfRule>
    <cfRule type="cellIs" dxfId="425" priority="107" operator="equal">
      <formula>"土"</formula>
    </cfRule>
    <cfRule type="cellIs" dxfId="424" priority="106" operator="equal">
      <formula>"月（祝）"</formula>
    </cfRule>
    <cfRule type="cellIs" dxfId="423" priority="105" operator="equal">
      <formula>"火（祝）"</formula>
    </cfRule>
    <cfRule type="cellIs" dxfId="422" priority="104" operator="equal">
      <formula>"水（祝）"</formula>
    </cfRule>
    <cfRule type="cellIs" dxfId="421" priority="103" operator="equal">
      <formula>"木（祝）"</formula>
    </cfRule>
    <cfRule type="cellIs" dxfId="420" priority="101" operator="equal">
      <formula>"月（休）"</formula>
    </cfRule>
    <cfRule type="cellIs" dxfId="419" priority="100" operator="equal">
      <formula>"火（休）"</formula>
    </cfRule>
    <cfRule type="cellIs" dxfId="418" priority="99" operator="equal">
      <formula>"水（休）"</formula>
    </cfRule>
    <cfRule type="cellIs" dxfId="417" priority="98" operator="equal">
      <formula>"木（休）"</formula>
    </cfRule>
    <cfRule type="cellIs" dxfId="416" priority="97" operator="equal">
      <formula>"金（休）"</formula>
    </cfRule>
  </conditionalFormatting>
  <conditionalFormatting sqref="P8:Q38">
    <cfRule type="cellIs" dxfId="415" priority="87" operator="equal">
      <formula>"水（休）"</formula>
    </cfRule>
    <cfRule type="cellIs" dxfId="414" priority="85" operator="equal">
      <formula>"金（休）"</formula>
    </cfRule>
    <cfRule type="cellIs" dxfId="413" priority="86" operator="equal">
      <formula>"木（休）"</formula>
    </cfRule>
    <cfRule type="cellIs" dxfId="412" priority="88" operator="equal">
      <formula>"火（休）"</formula>
    </cfRule>
    <cfRule type="cellIs" dxfId="411" priority="95" operator="equal">
      <formula>"土"</formula>
    </cfRule>
    <cfRule type="cellIs" dxfId="410" priority="92" operator="equal">
      <formula>"水（祝）"</formula>
    </cfRule>
    <cfRule type="cellIs" dxfId="409" priority="89" operator="equal">
      <formula>"月（休）"</formula>
    </cfRule>
    <cfRule type="cellIs" dxfId="408" priority="90" operator="equal">
      <formula>"金（祝）"</formula>
    </cfRule>
    <cfRule type="cellIs" dxfId="407" priority="91" operator="equal">
      <formula>"木（祝）"</formula>
    </cfRule>
    <cfRule type="cellIs" dxfId="406" priority="93" operator="equal">
      <formula>"火（祝）"</formula>
    </cfRule>
    <cfRule type="cellIs" dxfId="405" priority="94" operator="equal">
      <formula>"月（祝）"</formula>
    </cfRule>
    <cfRule type="cellIs" dxfId="404" priority="96" operator="equal">
      <formula>"日"</formula>
    </cfRule>
  </conditionalFormatting>
  <conditionalFormatting sqref="S8:T38">
    <cfRule type="cellIs" dxfId="403" priority="75" operator="equal">
      <formula>"水（休）"</formula>
    </cfRule>
    <cfRule type="cellIs" dxfId="402" priority="76" operator="equal">
      <formula>"火（休）"</formula>
    </cfRule>
    <cfRule type="cellIs" dxfId="401" priority="77" operator="equal">
      <formula>"月（休）"</formula>
    </cfRule>
    <cfRule type="cellIs" dxfId="400" priority="78" operator="equal">
      <formula>"金（祝）"</formula>
    </cfRule>
    <cfRule type="cellIs" dxfId="399" priority="79" operator="equal">
      <formula>"木（祝）"</formula>
    </cfRule>
    <cfRule type="cellIs" dxfId="398" priority="80" operator="equal">
      <formula>"水（祝）"</formula>
    </cfRule>
    <cfRule type="cellIs" dxfId="397" priority="81" operator="equal">
      <formula>"火（祝）"</formula>
    </cfRule>
    <cfRule type="cellIs" dxfId="396" priority="82" operator="equal">
      <formula>"月（祝）"</formula>
    </cfRule>
    <cfRule type="cellIs" dxfId="395" priority="83" operator="equal">
      <formula>"土"</formula>
    </cfRule>
    <cfRule type="cellIs" dxfId="394" priority="84" operator="equal">
      <formula>"日"</formula>
    </cfRule>
    <cfRule type="cellIs" dxfId="393" priority="73" operator="equal">
      <formula>"金（休）"</formula>
    </cfRule>
    <cfRule type="cellIs" dxfId="392" priority="74" operator="equal">
      <formula>"木（休）"</formula>
    </cfRule>
  </conditionalFormatting>
  <conditionalFormatting sqref="V8:W38">
    <cfRule type="cellIs" dxfId="391" priority="65" operator="equal">
      <formula>"月（休）"</formula>
    </cfRule>
    <cfRule type="cellIs" dxfId="390" priority="72" operator="equal">
      <formula>"日"</formula>
    </cfRule>
    <cfRule type="cellIs" dxfId="389" priority="71" operator="equal">
      <formula>"土"</formula>
    </cfRule>
    <cfRule type="cellIs" dxfId="388" priority="70" operator="equal">
      <formula>"月（祝）"</formula>
    </cfRule>
    <cfRule type="cellIs" dxfId="387" priority="69" operator="equal">
      <formula>"火（祝）"</formula>
    </cfRule>
    <cfRule type="cellIs" dxfId="386" priority="68" operator="equal">
      <formula>"水（祝）"</formula>
    </cfRule>
    <cfRule type="cellIs" dxfId="385" priority="67" operator="equal">
      <formula>"木（祝）"</formula>
    </cfRule>
    <cfRule type="cellIs" dxfId="384" priority="66" operator="equal">
      <formula>"金（祝）"</formula>
    </cfRule>
    <cfRule type="cellIs" dxfId="383" priority="64" operator="equal">
      <formula>"火（休）"</formula>
    </cfRule>
    <cfRule type="cellIs" dxfId="382" priority="63" operator="equal">
      <formula>"水（休）"</formula>
    </cfRule>
    <cfRule type="cellIs" dxfId="381" priority="62" operator="equal">
      <formula>"木（休）"</formula>
    </cfRule>
    <cfRule type="cellIs" dxfId="380" priority="61" operator="equal">
      <formula>"金（休）"</formula>
    </cfRule>
  </conditionalFormatting>
  <conditionalFormatting sqref="Y8:Z38">
    <cfRule type="cellIs" dxfId="379" priority="59" operator="equal">
      <formula>"土"</formula>
    </cfRule>
    <cfRule type="cellIs" dxfId="378" priority="58" operator="equal">
      <formula>"月（祝）"</formula>
    </cfRule>
    <cfRule type="cellIs" dxfId="377" priority="57" operator="equal">
      <formula>"火（祝）"</formula>
    </cfRule>
    <cfRule type="cellIs" dxfId="376" priority="55" operator="equal">
      <formula>"木（祝）"</formula>
    </cfRule>
    <cfRule type="cellIs" dxfId="375" priority="54" operator="equal">
      <formula>"金（祝）"</formula>
    </cfRule>
    <cfRule type="cellIs" dxfId="374" priority="53" operator="equal">
      <formula>"月（休）"</formula>
    </cfRule>
    <cfRule type="cellIs" dxfId="373" priority="52" operator="equal">
      <formula>"火（休）"</formula>
    </cfRule>
    <cfRule type="cellIs" dxfId="372" priority="51" operator="equal">
      <formula>"水（休）"</formula>
    </cfRule>
    <cfRule type="cellIs" dxfId="371" priority="50" operator="equal">
      <formula>"木（休）"</formula>
    </cfRule>
    <cfRule type="cellIs" dxfId="370" priority="56" operator="equal">
      <formula>"水（祝）"</formula>
    </cfRule>
    <cfRule type="cellIs" dxfId="369" priority="49" operator="equal">
      <formula>"金（休）"</formula>
    </cfRule>
    <cfRule type="cellIs" dxfId="368" priority="60" operator="equal">
      <formula>"日"</formula>
    </cfRule>
  </conditionalFormatting>
  <conditionalFormatting sqref="AB8:AC38">
    <cfRule type="cellIs" dxfId="367" priority="46" operator="equal">
      <formula>"月（祝）"</formula>
    </cfRule>
    <cfRule type="cellIs" dxfId="366" priority="45" operator="equal">
      <formula>"火（祝）"</formula>
    </cfRule>
    <cfRule type="cellIs" dxfId="365" priority="44" operator="equal">
      <formula>"水（祝）"</formula>
    </cfRule>
    <cfRule type="cellIs" dxfId="364" priority="43" operator="equal">
      <formula>"木（祝）"</formula>
    </cfRule>
    <cfRule type="cellIs" dxfId="363" priority="42" operator="equal">
      <formula>"金（祝）"</formula>
    </cfRule>
    <cfRule type="cellIs" dxfId="362" priority="41" operator="equal">
      <formula>"月（休）"</formula>
    </cfRule>
    <cfRule type="cellIs" dxfId="361" priority="40" operator="equal">
      <formula>"火（休）"</formula>
    </cfRule>
    <cfRule type="cellIs" dxfId="360" priority="39" operator="equal">
      <formula>"水（休）"</formula>
    </cfRule>
    <cfRule type="cellIs" dxfId="359" priority="37" operator="equal">
      <formula>"金（休）"</formula>
    </cfRule>
    <cfRule type="cellIs" dxfId="358" priority="38" operator="equal">
      <formula>"木（休）"</formula>
    </cfRule>
    <cfRule type="cellIs" dxfId="357" priority="48" operator="equal">
      <formula>"日"</formula>
    </cfRule>
    <cfRule type="cellIs" dxfId="356" priority="47" operator="equal">
      <formula>"土"</formula>
    </cfRule>
  </conditionalFormatting>
  <conditionalFormatting sqref="AE8:AF38">
    <cfRule type="cellIs" dxfId="355" priority="29" operator="equal">
      <formula>"月（休）"</formula>
    </cfRule>
    <cfRule type="cellIs" dxfId="354" priority="36" operator="equal">
      <formula>"日"</formula>
    </cfRule>
    <cfRule type="cellIs" dxfId="353" priority="35" operator="equal">
      <formula>"土"</formula>
    </cfRule>
    <cfRule type="cellIs" dxfId="352" priority="34" operator="equal">
      <formula>"月（祝）"</formula>
    </cfRule>
    <cfRule type="cellIs" dxfId="351" priority="33" operator="equal">
      <formula>"火（祝）"</formula>
    </cfRule>
    <cfRule type="cellIs" dxfId="350" priority="32" operator="equal">
      <formula>"水（祝）"</formula>
    </cfRule>
    <cfRule type="cellIs" dxfId="349" priority="31" operator="equal">
      <formula>"木（祝）"</formula>
    </cfRule>
    <cfRule type="cellIs" dxfId="348" priority="30" operator="equal">
      <formula>"金（祝）"</formula>
    </cfRule>
    <cfRule type="cellIs" dxfId="347" priority="28" operator="equal">
      <formula>"火（休）"</formula>
    </cfRule>
    <cfRule type="cellIs" dxfId="346" priority="27" operator="equal">
      <formula>"水（休）"</formula>
    </cfRule>
    <cfRule type="cellIs" dxfId="345" priority="26" operator="equal">
      <formula>"木（休）"</formula>
    </cfRule>
    <cfRule type="cellIs" dxfId="344" priority="25" operator="equal">
      <formula>"金（休）"</formula>
    </cfRule>
  </conditionalFormatting>
  <conditionalFormatting sqref="AH8:AI38">
    <cfRule type="cellIs" dxfId="343" priority="19" operator="equal">
      <formula>"木（祝）"</formula>
    </cfRule>
    <cfRule type="cellIs" dxfId="342" priority="24" operator="equal">
      <formula>"日"</formula>
    </cfRule>
    <cfRule type="cellIs" dxfId="341" priority="23" operator="equal">
      <formula>"土"</formula>
    </cfRule>
    <cfRule type="cellIs" dxfId="340" priority="22" operator="equal">
      <formula>"月（祝）"</formula>
    </cfRule>
    <cfRule type="cellIs" dxfId="339" priority="21" operator="equal">
      <formula>"火（祝）"</formula>
    </cfRule>
    <cfRule type="cellIs" dxfId="338" priority="20" operator="equal">
      <formula>"水（祝）"</formula>
    </cfRule>
    <cfRule type="cellIs" dxfId="337" priority="18" operator="equal">
      <formula>"金（祝）"</formula>
    </cfRule>
    <cfRule type="cellIs" dxfId="336" priority="17" operator="equal">
      <formula>"月（休）"</formula>
    </cfRule>
    <cfRule type="cellIs" dxfId="335" priority="16" operator="equal">
      <formula>"火（休）"</formula>
    </cfRule>
    <cfRule type="cellIs" dxfId="334" priority="15" operator="equal">
      <formula>"水（休）"</formula>
    </cfRule>
    <cfRule type="cellIs" dxfId="333" priority="14" operator="equal">
      <formula>"木（休）"</formula>
    </cfRule>
    <cfRule type="cellIs" dxfId="332" priority="13" operator="equal">
      <formula>"金（休）"</formula>
    </cfRule>
  </conditionalFormatting>
  <conditionalFormatting sqref="AK8:AK38">
    <cfRule type="cellIs" dxfId="331" priority="8" operator="equal">
      <formula>"水（祝）"</formula>
    </cfRule>
    <cfRule type="cellIs" dxfId="330" priority="9" operator="equal">
      <formula>"火（祝）"</formula>
    </cfRule>
    <cfRule type="cellIs" dxfId="329" priority="10" operator="equal">
      <formula>"月（祝）"</formula>
    </cfRule>
    <cfRule type="cellIs" dxfId="328" priority="1" operator="equal">
      <formula>"金（休）"</formula>
    </cfRule>
    <cfRule type="cellIs" dxfId="327" priority="2" operator="equal">
      <formula>"木（休）"</formula>
    </cfRule>
    <cfRule type="cellIs" dxfId="326" priority="3" operator="equal">
      <formula>"水（休）"</formula>
    </cfRule>
    <cfRule type="cellIs" dxfId="325" priority="4" operator="equal">
      <formula>"火（休）"</formula>
    </cfRule>
    <cfRule type="cellIs" dxfId="324" priority="5" operator="equal">
      <formula>"月（休）"</formula>
    </cfRule>
    <cfRule type="cellIs" dxfId="323" priority="6" operator="equal">
      <formula>"金（祝）"</formula>
    </cfRule>
    <cfRule type="cellIs" dxfId="322" priority="7" operator="equal">
      <formula>"木（祝）"</formula>
    </cfRule>
    <cfRule type="cellIs" dxfId="321" priority="12" operator="equal">
      <formula>"日"</formula>
    </cfRule>
    <cfRule type="cellIs" dxfId="320" priority="11" operator="equal">
      <formula>"土"</formula>
    </cfRule>
  </conditionalFormatting>
  <dataValidations count="2">
    <dataValidation allowBlank="1" showErrorMessage="1" prompt="年度を入力ください。_x000a_H２２～２４年度まで対応しています。" sqref="C3" xr:uid="{00000000-0002-0000-0400-000000000000}"/>
    <dataValidation type="list" allowBlank="1" showInputMessage="1" showErrorMessage="1" sqref="D8:D38 G8:G38 J8:J38 M8:M38 P8:P38 S8:S38 V8:V38 Y8:Y38 AB8:AB38 AE8:AE38 AH8:AH38 AK8:AK38" xr:uid="{00000000-0002-0000-0400-000001000000}">
      <formula1>"○"</formula1>
    </dataValidation>
  </dataValidations>
  <pageMargins left="0.19685039370078741" right="0.15748031496062992" top="0.23622047244094491" bottom="0.15748031496062992" header="0" footer="0"/>
  <pageSetup paperSize="9"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A1:AL46"/>
  <sheetViews>
    <sheetView showGridLines="0" showZeros="0" zoomScaleNormal="100" workbookViewId="0">
      <pane xSplit="1" ySplit="6" topLeftCell="B7" activePane="bottomRight" state="frozen"/>
      <selection activeCell="J25" sqref="J25"/>
      <selection pane="topRight" activeCell="J25" sqref="J25"/>
      <selection pane="bottomLeft" activeCell="J25" sqref="J25"/>
      <selection pane="bottomRight" activeCell="C44" sqref="C44"/>
    </sheetView>
  </sheetViews>
  <sheetFormatPr defaultRowHeight="13.5"/>
  <cols>
    <col min="1" max="1" width="3.25" style="148" customWidth="1"/>
    <col min="2" max="2" width="3.875" style="83" customWidth="1"/>
    <col min="3" max="3" width="4.125" style="83" customWidth="1"/>
    <col min="4" max="4" width="3.625" style="84" customWidth="1"/>
    <col min="5" max="5" width="3.875" style="83" customWidth="1"/>
    <col min="6" max="6" width="4.125" style="84" customWidth="1"/>
    <col min="7" max="7" width="3.625" style="84" customWidth="1"/>
    <col min="8" max="8" width="3.875" style="83" customWidth="1"/>
    <col min="9" max="9" width="4.125" style="84" customWidth="1"/>
    <col min="10" max="10" width="3.625" style="84" customWidth="1"/>
    <col min="11" max="11" width="3.875" style="83" customWidth="1"/>
    <col min="12" max="12" width="4.125" style="84" customWidth="1"/>
    <col min="13" max="13" width="3.625" style="84" customWidth="1"/>
    <col min="14" max="14" width="3.875" style="83" customWidth="1"/>
    <col min="15" max="15" width="4.125" style="84" customWidth="1"/>
    <col min="16" max="16" width="3.625" style="84" customWidth="1"/>
    <col min="17" max="17" width="3.875" style="83" customWidth="1"/>
    <col min="18" max="18" width="4.125" style="84" customWidth="1"/>
    <col min="19" max="19" width="3.625" style="84" customWidth="1"/>
    <col min="20" max="20" width="3.875" style="83" customWidth="1"/>
    <col min="21" max="21" width="4.125" style="84" customWidth="1"/>
    <col min="22" max="22" width="3.625" style="84" customWidth="1"/>
    <col min="23" max="23" width="3.875" style="83" customWidth="1"/>
    <col min="24" max="24" width="4.125" style="84" customWidth="1"/>
    <col min="25" max="25" width="3.625" style="84" customWidth="1"/>
    <col min="26" max="26" width="3.875" style="83" customWidth="1"/>
    <col min="27" max="27" width="4.125" style="84" customWidth="1"/>
    <col min="28" max="28" width="3.625" style="84" customWidth="1"/>
    <col min="29" max="29" width="3.875" style="83" customWidth="1"/>
    <col min="30" max="30" width="4.125" style="84" customWidth="1"/>
    <col min="31" max="31" width="3.625" style="84" customWidth="1"/>
    <col min="32" max="32" width="3.875" style="83" customWidth="1"/>
    <col min="33" max="33" width="4.125" style="84" customWidth="1"/>
    <col min="34" max="34" width="3.625" style="84" customWidth="1"/>
    <col min="35" max="35" width="3.875" style="83" customWidth="1"/>
    <col min="36" max="36" width="4.125" style="84" customWidth="1"/>
    <col min="37" max="37" width="3.625" style="84" customWidth="1"/>
    <col min="38" max="38" width="3.25" style="148" customWidth="1"/>
    <col min="39" max="16384" width="9" style="84"/>
  </cols>
  <sheetData>
    <row r="1" spans="1:38" ht="2.1" customHeight="1" thickBot="1">
      <c r="G1" s="85"/>
      <c r="J1" s="85"/>
      <c r="M1" s="85"/>
      <c r="P1" s="85"/>
      <c r="S1" s="85"/>
      <c r="V1" s="85"/>
      <c r="Y1" s="85"/>
      <c r="AB1" s="85"/>
      <c r="AE1" s="85"/>
      <c r="AH1" s="85"/>
      <c r="AK1" s="85"/>
    </row>
    <row r="2" spans="1:38" ht="17.25" customHeight="1" thickBot="1">
      <c r="D2" s="85"/>
      <c r="G2" s="85"/>
      <c r="J2" s="85"/>
      <c r="M2" s="85"/>
      <c r="P2" s="85"/>
      <c r="R2" s="166" t="s">
        <v>140</v>
      </c>
      <c r="S2" s="227" t="s">
        <v>141</v>
      </c>
      <c r="T2" s="273"/>
      <c r="U2" s="274"/>
      <c r="V2" s="227" t="s">
        <v>142</v>
      </c>
      <c r="W2" s="273"/>
      <c r="X2" s="274"/>
      <c r="Y2" s="235" t="s">
        <v>143</v>
      </c>
      <c r="Z2" s="275"/>
      <c r="AA2" s="276"/>
      <c r="AB2" s="270" t="s">
        <v>144</v>
      </c>
      <c r="AC2" s="271"/>
      <c r="AD2" s="174" t="s">
        <v>5</v>
      </c>
      <c r="AE2" s="175"/>
      <c r="AF2" s="176"/>
      <c r="AG2" s="260" t="s">
        <v>128</v>
      </c>
      <c r="AH2" s="261"/>
      <c r="AI2" s="261"/>
      <c r="AJ2" s="261"/>
      <c r="AK2" s="261"/>
      <c r="AL2" s="262"/>
    </row>
    <row r="3" spans="1:38" ht="21.95" customHeight="1">
      <c r="C3" s="259">
        <f>'年間勤務計画書 (合計)'!$C$3:$F$3</f>
        <v>2026</v>
      </c>
      <c r="D3" s="259"/>
      <c r="E3" s="259"/>
      <c r="F3" s="259"/>
      <c r="G3" s="264" t="str">
        <f>'年間勤務計画書 (合計)'!G3:I3</f>
        <v>当初</v>
      </c>
      <c r="H3" s="264"/>
      <c r="I3" s="264"/>
      <c r="J3" s="218" t="s">
        <v>167</v>
      </c>
      <c r="K3" s="218"/>
      <c r="L3" s="218"/>
      <c r="M3" s="218"/>
      <c r="N3" s="218"/>
      <c r="O3" s="218"/>
      <c r="P3" s="218"/>
      <c r="Q3" s="219"/>
      <c r="R3" s="167"/>
      <c r="S3" s="178"/>
      <c r="T3" s="179"/>
      <c r="U3" s="180"/>
      <c r="V3" s="178"/>
      <c r="W3" s="179"/>
      <c r="X3" s="180"/>
      <c r="Y3" s="252"/>
      <c r="Z3" s="253"/>
      <c r="AA3" s="254"/>
      <c r="AB3" s="190" t="str">
        <f>IF(AI43&gt;AB43,"発令時数超過","")</f>
        <v/>
      </c>
      <c r="AC3" s="191"/>
      <c r="AD3" s="174" t="s">
        <v>3</v>
      </c>
      <c r="AE3" s="175"/>
      <c r="AF3" s="176"/>
      <c r="AG3" s="260">
        <f>'年間勤務計画書 (合計)'!$AG$3:$AL$3</f>
        <v>0</v>
      </c>
      <c r="AH3" s="261"/>
      <c r="AI3" s="261"/>
      <c r="AJ3" s="261"/>
      <c r="AK3" s="261"/>
      <c r="AL3" s="262"/>
    </row>
    <row r="4" spans="1:38" ht="17.25" customHeight="1" thickBot="1">
      <c r="D4" s="85"/>
      <c r="G4" s="85"/>
      <c r="J4" s="85"/>
      <c r="L4" s="265" t="s">
        <v>146</v>
      </c>
      <c r="M4" s="265"/>
      <c r="N4" s="265"/>
      <c r="O4" s="265"/>
      <c r="P4" s="265"/>
      <c r="Q4" s="272"/>
      <c r="R4" s="168"/>
      <c r="S4" s="181"/>
      <c r="T4" s="182"/>
      <c r="U4" s="183"/>
      <c r="V4" s="181"/>
      <c r="W4" s="182"/>
      <c r="X4" s="183"/>
      <c r="Y4" s="255"/>
      <c r="Z4" s="256"/>
      <c r="AA4" s="257"/>
      <c r="AB4" s="192"/>
      <c r="AC4" s="193"/>
      <c r="AD4" s="267" t="s">
        <v>4</v>
      </c>
      <c r="AE4" s="268"/>
      <c r="AF4" s="269"/>
      <c r="AG4" s="260">
        <f>'年間勤務計画書 (合計)'!$AG$4:$AL$4</f>
        <v>0</v>
      </c>
      <c r="AH4" s="261"/>
      <c r="AI4" s="261"/>
      <c r="AJ4" s="261"/>
      <c r="AK4" s="261"/>
      <c r="AL4" s="262"/>
    </row>
    <row r="5" spans="1:38" ht="3.75" customHeight="1" thickBot="1">
      <c r="D5" s="85"/>
      <c r="G5" s="85"/>
      <c r="J5" s="85"/>
      <c r="M5" s="85"/>
      <c r="P5" s="85"/>
      <c r="S5" s="85"/>
      <c r="V5" s="85"/>
      <c r="Y5" s="85"/>
      <c r="AB5" s="85"/>
      <c r="AD5" s="177"/>
      <c r="AE5" s="177"/>
      <c r="AF5" s="177"/>
      <c r="AG5" s="177"/>
      <c r="AH5" s="177"/>
      <c r="AI5" s="177"/>
    </row>
    <row r="6" spans="1:38" s="148" customFormat="1" ht="18" customHeight="1">
      <c r="A6" s="172" t="s">
        <v>0</v>
      </c>
      <c r="B6" s="162" t="s">
        <v>1</v>
      </c>
      <c r="C6" s="164">
        <v>4</v>
      </c>
      <c r="D6" s="165"/>
      <c r="E6" s="162" t="s">
        <v>1</v>
      </c>
      <c r="F6" s="164">
        <v>5</v>
      </c>
      <c r="G6" s="165"/>
      <c r="H6" s="162" t="s">
        <v>1</v>
      </c>
      <c r="I6" s="164">
        <v>6</v>
      </c>
      <c r="J6" s="165"/>
      <c r="K6" s="162" t="s">
        <v>1</v>
      </c>
      <c r="L6" s="164">
        <v>7</v>
      </c>
      <c r="M6" s="165"/>
      <c r="N6" s="162" t="s">
        <v>1</v>
      </c>
      <c r="O6" s="164">
        <v>8</v>
      </c>
      <c r="P6" s="165"/>
      <c r="Q6" s="162" t="s">
        <v>1</v>
      </c>
      <c r="R6" s="164">
        <v>9</v>
      </c>
      <c r="S6" s="165"/>
      <c r="T6" s="162" t="s">
        <v>1</v>
      </c>
      <c r="U6" s="164">
        <v>10</v>
      </c>
      <c r="V6" s="165"/>
      <c r="W6" s="162" t="s">
        <v>1</v>
      </c>
      <c r="X6" s="164">
        <v>11</v>
      </c>
      <c r="Y6" s="165"/>
      <c r="Z6" s="162" t="s">
        <v>1</v>
      </c>
      <c r="AA6" s="164">
        <v>12</v>
      </c>
      <c r="AB6" s="165"/>
      <c r="AC6" s="162" t="s">
        <v>1</v>
      </c>
      <c r="AD6" s="164">
        <v>1</v>
      </c>
      <c r="AE6" s="165"/>
      <c r="AF6" s="162" t="s">
        <v>1</v>
      </c>
      <c r="AG6" s="164">
        <v>2</v>
      </c>
      <c r="AH6" s="165"/>
      <c r="AI6" s="162" t="s">
        <v>1</v>
      </c>
      <c r="AJ6" s="164">
        <v>3</v>
      </c>
      <c r="AK6" s="165"/>
      <c r="AL6" s="172" t="s">
        <v>2</v>
      </c>
    </row>
    <row r="7" spans="1:38" s="148" customFormat="1" ht="14.85" customHeight="1">
      <c r="A7" s="173"/>
      <c r="B7" s="163"/>
      <c r="C7" s="145" t="s">
        <v>174</v>
      </c>
      <c r="D7" s="105" t="s">
        <v>175</v>
      </c>
      <c r="E7" s="163"/>
      <c r="F7" s="145" t="s">
        <v>174</v>
      </c>
      <c r="G7" s="105" t="s">
        <v>175</v>
      </c>
      <c r="H7" s="163"/>
      <c r="I7" s="145" t="s">
        <v>174</v>
      </c>
      <c r="J7" s="105" t="s">
        <v>175</v>
      </c>
      <c r="K7" s="163"/>
      <c r="L7" s="145" t="s">
        <v>174</v>
      </c>
      <c r="M7" s="105" t="s">
        <v>175</v>
      </c>
      <c r="N7" s="163"/>
      <c r="O7" s="145" t="s">
        <v>174</v>
      </c>
      <c r="P7" s="105" t="s">
        <v>175</v>
      </c>
      <c r="Q7" s="163"/>
      <c r="R7" s="145" t="s">
        <v>174</v>
      </c>
      <c r="S7" s="105" t="s">
        <v>175</v>
      </c>
      <c r="T7" s="163"/>
      <c r="U7" s="145" t="s">
        <v>174</v>
      </c>
      <c r="V7" s="105" t="s">
        <v>175</v>
      </c>
      <c r="W7" s="163"/>
      <c r="X7" s="145" t="s">
        <v>174</v>
      </c>
      <c r="Y7" s="105" t="s">
        <v>175</v>
      </c>
      <c r="Z7" s="163"/>
      <c r="AA7" s="145" t="s">
        <v>174</v>
      </c>
      <c r="AB7" s="105" t="s">
        <v>175</v>
      </c>
      <c r="AC7" s="163"/>
      <c r="AD7" s="145" t="s">
        <v>174</v>
      </c>
      <c r="AE7" s="105" t="s">
        <v>175</v>
      </c>
      <c r="AF7" s="163"/>
      <c r="AG7" s="145" t="s">
        <v>174</v>
      </c>
      <c r="AH7" s="105" t="s">
        <v>175</v>
      </c>
      <c r="AI7" s="163"/>
      <c r="AJ7" s="145" t="s">
        <v>174</v>
      </c>
      <c r="AK7" s="105" t="s">
        <v>175</v>
      </c>
      <c r="AL7" s="173"/>
    </row>
    <row r="8" spans="1:38" ht="14.85" customHeight="1">
      <c r="A8" s="86">
        <v>1</v>
      </c>
      <c r="B8" s="58" t="str">
        <f>IF(MONTH(DATE(($C$3),C$6,$A8))&lt;&gt;C$6,"",CHOOSE(WEEKDAY(DATE(($C$3),C$6,$A8),1),"日","月","火","水","木","金","土")&amp;IF(ISNA(VLOOKUP(DATE(($C$3),C$6,$A8),祝日一覧!$A$2:$B$74,2,FALSE)),"","（祝）"))</f>
        <v>水</v>
      </c>
      <c r="C8" s="65"/>
      <c r="D8" s="107"/>
      <c r="E8" s="60" t="str">
        <f>IF(MONTH(DATE(($C$3),F$6,$A8))&lt;&gt;F$6,"",CHOOSE(WEEKDAY(DATE(($C$3),F$6,$A8),1),"日","月","火","水","木","金","土")&amp;IF(ISNA(VLOOKUP(DATE(($C$3),F$6,$A8),祝日一覧!$A$2:$B$74,2,FALSE)),"","（祝）"))</f>
        <v>金</v>
      </c>
      <c r="F8" s="65"/>
      <c r="G8" s="107"/>
      <c r="H8" s="60" t="str">
        <f>IF(MONTH(DATE(($C$3),I$6,$A8))&lt;&gt;I$6,"",CHOOSE(WEEKDAY(DATE(($C$3),I$6,$A8),1),"日","月","火","水","木","金","土")&amp;IF(ISNA(VLOOKUP(DATE(($C$3),I$6,$A8),祝日一覧!$A$2:$B$74,2,FALSE)),"","（祝）"))</f>
        <v>月</v>
      </c>
      <c r="I8" s="65"/>
      <c r="J8" s="107"/>
      <c r="K8" s="60" t="str">
        <f>IF(MONTH(DATE(($C$3),L$6,$A8))&lt;&gt;L$6,"",CHOOSE(WEEKDAY(DATE(($C$3),L$6,$A8),1),"日","月","火","水","木","金","土")&amp;IF(ISNA(VLOOKUP(DATE(($C$3),L$6,$A8),祝日一覧!$A$2:$B$74,2,FALSE)),"","（祝）"))</f>
        <v>水</v>
      </c>
      <c r="L8" s="65"/>
      <c r="M8" s="107"/>
      <c r="N8" s="60" t="str">
        <f>IF(MONTH(DATE(($C$3),O$6,$A8))&lt;&gt;O$6,"",CHOOSE(WEEKDAY(DATE(($C$3),O$6,$A8),1),"日","月","火","水","木","金","土")&amp;IF(ISNA(VLOOKUP(DATE(($C$3),O$6,$A8),祝日一覧!$A$2:$B$74,2,FALSE)),"","（祝）"))</f>
        <v>土</v>
      </c>
      <c r="O8" s="65"/>
      <c r="P8" s="107"/>
      <c r="Q8" s="60" t="str">
        <f>IF(MONTH(DATE(($C$3),R$6,$A8))&lt;&gt;R$6,"",CHOOSE(WEEKDAY(DATE(($C$3),R$6,$A8),1),"日","月","火","水","木","金","土")&amp;IF(ISNA(VLOOKUP(DATE(($C$3),R$6,$A8),祝日一覧!$A$2:$B$74,2,FALSE)),"","（祝）"))</f>
        <v>火</v>
      </c>
      <c r="R8" s="65"/>
      <c r="S8" s="107"/>
      <c r="T8" s="60" t="str">
        <f>IF(MONTH(DATE(($C$3),U$6,$A8))&lt;&gt;U$6,"",CHOOSE(WEEKDAY(DATE(($C$3),U$6,$A8),1),"日","月","火","水","木","金","土")&amp;IF(ISNA(VLOOKUP(DATE(($C$3),U$6,$A8),祝日一覧!$A$2:$B$74,2,FALSE)),"","（祝）"))</f>
        <v>木</v>
      </c>
      <c r="U8" s="65"/>
      <c r="V8" s="107"/>
      <c r="W8" s="60" t="str">
        <f>IF(MONTH(DATE(($C$3),X$6,$A8))&lt;&gt;X$6,"",CHOOSE(WEEKDAY(DATE(($C$3),X$6,$A8),1),"日","月","火","水","木","金","土")&amp;IF(ISNA(VLOOKUP(DATE(($C$3),X$6,$A8),祝日一覧!$A$2:$B$74,2,FALSE)),"","（祝）"))</f>
        <v>日</v>
      </c>
      <c r="X8" s="65"/>
      <c r="Y8" s="107"/>
      <c r="Z8" s="60" t="str">
        <f>IF(MONTH(DATE(($C$3),AA$6,$A8))&lt;&gt;AA$6,"",CHOOSE(WEEKDAY(DATE(($C$3),AA$6,$A8),1),"日","月","火","水","木","金","土")&amp;IF(ISNA(VLOOKUP(DATE(($C$3),AA$6,$A8),祝日一覧!$A$2:$B$74,2,FALSE)),"","（祝）"))</f>
        <v>火</v>
      </c>
      <c r="AA8" s="65"/>
      <c r="AB8" s="107"/>
      <c r="AC8" s="60" t="str">
        <f>IF(MONTH(DATE(($C$3+1),AD$6,$A8))&lt;&gt;AD$6,"",CHOOSE(WEEKDAY(DATE(($C$3+1),AD$6,$A8),1),"日","月","火","水","木","金","土")&amp;IF(ISNA(VLOOKUP(DATE(($C$3+1),AD$6,$A8),祝日一覧!$A$2:$B$74,2,FALSE)),"","（祝）"))</f>
        <v>金（祝）</v>
      </c>
      <c r="AD8" s="65"/>
      <c r="AE8" s="107"/>
      <c r="AF8" s="60" t="str">
        <f>IF(MONTH(DATE(($C$3+1),AG$6,$A8))&lt;&gt;AG$6,"",CHOOSE(WEEKDAY(DATE(($C$3+1),AG$6,$A8),1),"日","月","火","水","木","金","土")&amp;IF(ISNA(VLOOKUP(DATE(($C$3+1),AG$6,$A8),祝日一覧!$A$2:$B$74,2,FALSE)),"","（祝）"))</f>
        <v>月</v>
      </c>
      <c r="AG8" s="65"/>
      <c r="AH8" s="107"/>
      <c r="AI8" s="60" t="str">
        <f>IF(MONTH(DATE(($C$3+1),AJ$6,$A8))&lt;&gt;AJ$6,"",CHOOSE(WEEKDAY(DATE(($C$3+1),AJ$6,$A8),1),"日","月","火","水","木","金","土")&amp;IF(ISNA(VLOOKUP(DATE(($C$3+1),AJ$6,$A8),祝日一覧!$A$2:$B$74,2,FALSE)),"","（祝）"))</f>
        <v>月</v>
      </c>
      <c r="AJ8" s="65"/>
      <c r="AK8" s="107"/>
      <c r="AL8" s="87">
        <v>1</v>
      </c>
    </row>
    <row r="9" spans="1:38" ht="14.85" customHeight="1">
      <c r="A9" s="88">
        <v>2</v>
      </c>
      <c r="B9" s="58" t="str">
        <f>IF(MONTH(DATE(($C$3),C$6,$A9))&lt;&gt;C$6,"",CHOOSE(WEEKDAY(DATE(($C$3),C$6,$A9),1),"日","月","火","水","木","金","土")&amp;IF(ISNA(VLOOKUP(DATE(($C$3),C$6,$A9),祝日一覧!$A$2:$B$74,2,FALSE)),"","（祝）"))</f>
        <v>木</v>
      </c>
      <c r="C9" s="63"/>
      <c r="D9" s="107"/>
      <c r="E9" s="60" t="str">
        <f>IF(MONTH(DATE(($C$3),F$6,$A9))&lt;&gt;F$6,"",CHOOSE(WEEKDAY(DATE(($C$3),F$6,$A9),1),"日","月","火","水","木","金","土")&amp;IF(ISNA(VLOOKUP(DATE(($C$3),F$6,$A9),祝日一覧!$A$2:$B$74,2,FALSE)),"","（祝）"))</f>
        <v>土</v>
      </c>
      <c r="F9" s="63"/>
      <c r="G9" s="107"/>
      <c r="H9" s="60" t="str">
        <f>IF(MONTH(DATE(($C$3),I$6,$A9))&lt;&gt;I$6,"",CHOOSE(WEEKDAY(DATE(($C$3),I$6,$A9),1),"日","月","火","水","木","金","土")&amp;IF(ISNA(VLOOKUP(DATE(($C$3),I$6,$A9),祝日一覧!$A$2:$B$74,2,FALSE)),"","（祝）"))</f>
        <v>火</v>
      </c>
      <c r="I9" s="63"/>
      <c r="J9" s="107"/>
      <c r="K9" s="60" t="str">
        <f>IF(MONTH(DATE(($C$3),L$6,$A9))&lt;&gt;L$6,"",CHOOSE(WEEKDAY(DATE(($C$3),L$6,$A9),1),"日","月","火","水","木","金","土")&amp;IF(ISNA(VLOOKUP(DATE(($C$3),L$6,$A9),祝日一覧!$A$2:$B$74,2,FALSE)),"","（祝）"))</f>
        <v>木</v>
      </c>
      <c r="L9" s="63"/>
      <c r="M9" s="107"/>
      <c r="N9" s="60" t="str">
        <f>IF(MONTH(DATE(($C$3),O$6,$A9))&lt;&gt;O$6,"",CHOOSE(WEEKDAY(DATE(($C$3),O$6,$A9),1),"日","月","火","水","木","金","土")&amp;IF(ISNA(VLOOKUP(DATE(($C$3),O$6,$A9),祝日一覧!$A$2:$B$74,2,FALSE)),"","（祝）"))</f>
        <v>日</v>
      </c>
      <c r="O9" s="63"/>
      <c r="P9" s="107"/>
      <c r="Q9" s="60" t="str">
        <f>IF(MONTH(DATE(($C$3),R$6,$A9))&lt;&gt;R$6,"",CHOOSE(WEEKDAY(DATE(($C$3),R$6,$A9),1),"日","月","火","水","木","金","土")&amp;IF(ISNA(VLOOKUP(DATE(($C$3),R$6,$A9),祝日一覧!$A$2:$B$74,2,FALSE)),"","（祝）"))</f>
        <v>水</v>
      </c>
      <c r="R9" s="63"/>
      <c r="S9" s="107"/>
      <c r="T9" s="60" t="str">
        <f>IF(MONTH(DATE(($C$3),U$6,$A9))&lt;&gt;U$6,"",CHOOSE(WEEKDAY(DATE(($C$3),U$6,$A9),1),"日","月","火","水","木","金","土")&amp;IF(ISNA(VLOOKUP(DATE(($C$3),U$6,$A9),祝日一覧!$A$2:$B$74,2,FALSE)),"","（祝）"))</f>
        <v>金</v>
      </c>
      <c r="U9" s="63"/>
      <c r="V9" s="107"/>
      <c r="W9" s="60" t="str">
        <f>IF(MONTH(DATE(($C$3),X$6,$A9))&lt;&gt;X$6,"",CHOOSE(WEEKDAY(DATE(($C$3),X$6,$A9),1),"日","月","火","水","木","金","土")&amp;IF(ISNA(VLOOKUP(DATE(($C$3),X$6,$A9),祝日一覧!$A$2:$B$74,2,FALSE)),"","（祝）"))</f>
        <v>月</v>
      </c>
      <c r="X9" s="63"/>
      <c r="Y9" s="107"/>
      <c r="Z9" s="60" t="str">
        <f>IF(MONTH(DATE(($C$3),AA$6,$A9))&lt;&gt;AA$6,"",CHOOSE(WEEKDAY(DATE(($C$3),AA$6,$A9),1),"日","月","火","水","木","金","土")&amp;IF(ISNA(VLOOKUP(DATE(($C$3),AA$6,$A9),祝日一覧!$A$2:$B$74,2,FALSE)),"","（祝）"))</f>
        <v>水</v>
      </c>
      <c r="AA9" s="63"/>
      <c r="AB9" s="107"/>
      <c r="AC9" s="60" t="str">
        <f>IF(MONTH(DATE(($C$3+1),AD$6,$A9))&lt;&gt;AD$6,"",CHOOSE(WEEKDAY(DATE(($C$3+1),AD$6,$A9),1),"日","月","火","水","木","金","土")&amp;IF(ISNA(VLOOKUP(DATE(($C$3+1),AD$6,$A9),祝日一覧!$A$2:$B$74,2,FALSE)),"","（祝）"))</f>
        <v>土</v>
      </c>
      <c r="AD9" s="63"/>
      <c r="AE9" s="107"/>
      <c r="AF9" s="60" t="str">
        <f>IF(MONTH(DATE(($C$3+1),AG$6,$A9))&lt;&gt;AG$6,"",CHOOSE(WEEKDAY(DATE(($C$3+1),AG$6,$A9),1),"日","月","火","水","木","金","土")&amp;IF(ISNA(VLOOKUP(DATE(($C$3+1),AG$6,$A9),祝日一覧!$A$2:$B$74,2,FALSE)),"","（祝）"))</f>
        <v>火</v>
      </c>
      <c r="AG9" s="63"/>
      <c r="AH9" s="107"/>
      <c r="AI9" s="60" t="str">
        <f>IF(MONTH(DATE(($C$3+1),AJ$6,$A9))&lt;&gt;AJ$6,"",CHOOSE(WEEKDAY(DATE(($C$3+1),AJ$6,$A9),1),"日","月","火","水","木","金","土")&amp;IF(ISNA(VLOOKUP(DATE(($C$3+1),AJ$6,$A9),祝日一覧!$A$2:$B$74,2,FALSE)),"","（祝）"))</f>
        <v>火</v>
      </c>
      <c r="AJ9" s="63"/>
      <c r="AK9" s="107"/>
      <c r="AL9" s="89">
        <v>2</v>
      </c>
    </row>
    <row r="10" spans="1:38" ht="14.85" customHeight="1">
      <c r="A10" s="88">
        <v>3</v>
      </c>
      <c r="B10" s="58" t="str">
        <f>IF(MONTH(DATE(($C$3),C$6,$A10))&lt;&gt;C$6,"",CHOOSE(WEEKDAY(DATE(($C$3),C$6,$A10),1),"日","月","火","水","木","金","土")&amp;IF(ISNA(VLOOKUP(DATE(($C$3),C$6,$A10),祝日一覧!$A$2:$B$74,2,FALSE)),"","（祝）"))</f>
        <v>金</v>
      </c>
      <c r="C10" s="63"/>
      <c r="D10" s="107"/>
      <c r="E10" s="60" t="str">
        <f>IF(MONTH(DATE(($C$3),F$6,$A10))&lt;&gt;F$6,"",CHOOSE(WEEKDAY(DATE(($C$3),F$6,$A10),1),"日","月","火","水","木","金","土")&amp;IF(ISNA(VLOOKUP(DATE(($C$3),F$6,$A10),祝日一覧!$A$2:$B$74,2,FALSE)),"","（祝）"))</f>
        <v>日（祝）</v>
      </c>
      <c r="F10" s="63"/>
      <c r="G10" s="107"/>
      <c r="H10" s="60" t="str">
        <f>IF(MONTH(DATE(($C$3),I$6,$A10))&lt;&gt;I$6,"",CHOOSE(WEEKDAY(DATE(($C$3),I$6,$A10),1),"日","月","火","水","木","金","土")&amp;IF(ISNA(VLOOKUP(DATE(($C$3),I$6,$A10),祝日一覧!$A$2:$B$74,2,FALSE)),"","（祝）"))</f>
        <v>水</v>
      </c>
      <c r="I10" s="63"/>
      <c r="J10" s="107"/>
      <c r="K10" s="60" t="str">
        <f>IF(MONTH(DATE(($C$3),L$6,$A10))&lt;&gt;L$6,"",CHOOSE(WEEKDAY(DATE(($C$3),L$6,$A10),1),"日","月","火","水","木","金","土")&amp;IF(ISNA(VLOOKUP(DATE(($C$3),L$6,$A10),祝日一覧!$A$2:$B$74,2,FALSE)),"","（祝）"))</f>
        <v>金</v>
      </c>
      <c r="L10" s="63"/>
      <c r="M10" s="107"/>
      <c r="N10" s="60" t="str">
        <f>IF(MONTH(DATE(($C$3),O$6,$A10))&lt;&gt;O$6,"",CHOOSE(WEEKDAY(DATE(($C$3),O$6,$A10),1),"日","月","火","水","木","金","土")&amp;IF(ISNA(VLOOKUP(DATE(($C$3),O$6,$A10),祝日一覧!$A$2:$B$74,2,FALSE)),"","（祝）"))</f>
        <v>月</v>
      </c>
      <c r="O10" s="63"/>
      <c r="P10" s="107"/>
      <c r="Q10" s="60" t="str">
        <f>IF(MONTH(DATE(($C$3),R$6,$A10))&lt;&gt;R$6,"",CHOOSE(WEEKDAY(DATE(($C$3),R$6,$A10),1),"日","月","火","水","木","金","土")&amp;IF(ISNA(VLOOKUP(DATE(($C$3),R$6,$A10),祝日一覧!$A$2:$B$74,2,FALSE)),"","（祝）"))</f>
        <v>木</v>
      </c>
      <c r="R10" s="63"/>
      <c r="S10" s="107"/>
      <c r="T10" s="60" t="str">
        <f>IF(MONTH(DATE(($C$3),U$6,$A10))&lt;&gt;U$6,"",CHOOSE(WEEKDAY(DATE(($C$3),U$6,$A10),1),"日","月","火","水","木","金","土")&amp;IF(ISNA(VLOOKUP(DATE(($C$3),U$6,$A10),祝日一覧!$A$2:$B$74,2,FALSE)),"","（祝）"))</f>
        <v>土</v>
      </c>
      <c r="U10" s="63"/>
      <c r="V10" s="107"/>
      <c r="W10" s="60" t="str">
        <f>IF(MONTH(DATE(($C$3),X$6,$A10))&lt;&gt;X$6,"",CHOOSE(WEEKDAY(DATE(($C$3),X$6,$A10),1),"日","月","火","水","木","金","土")&amp;IF(ISNA(VLOOKUP(DATE(($C$3),X$6,$A10),祝日一覧!$A$2:$B$74,2,FALSE)),"","（祝）"))</f>
        <v>火（祝）</v>
      </c>
      <c r="X10" s="63"/>
      <c r="Y10" s="107"/>
      <c r="Z10" s="60" t="str">
        <f>IF(MONTH(DATE(($C$3),AA$6,$A10))&lt;&gt;AA$6,"",CHOOSE(WEEKDAY(DATE(($C$3),AA$6,$A10),1),"日","月","火","水","木","金","土")&amp;IF(ISNA(VLOOKUP(DATE(($C$3),AA$6,$A10),祝日一覧!$A$2:$B$74,2,FALSE)),"","（祝）"))</f>
        <v>木</v>
      </c>
      <c r="AA10" s="63"/>
      <c r="AB10" s="107"/>
      <c r="AC10" s="60" t="str">
        <f>IF(MONTH(DATE(($C$3+1),AD$6,$A10))&lt;&gt;AD$6,"",CHOOSE(WEEKDAY(DATE(($C$3+1),AD$6,$A10),1),"日","月","火","水","木","金","土")&amp;IF(ISNA(VLOOKUP(DATE(($C$3+1),AD$6,$A10),祝日一覧!$A$2:$B$74,2,FALSE)),"","（祝）"))</f>
        <v>日</v>
      </c>
      <c r="AD10" s="63"/>
      <c r="AE10" s="107"/>
      <c r="AF10" s="60" t="str">
        <f>IF(MONTH(DATE(($C$3+1),AG$6,$A10))&lt;&gt;AG$6,"",CHOOSE(WEEKDAY(DATE(($C$3+1),AG$6,$A10),1),"日","月","火","水","木","金","土")&amp;IF(ISNA(VLOOKUP(DATE(($C$3+1),AG$6,$A10),祝日一覧!$A$2:$B$74,2,FALSE)),"","（祝）"))</f>
        <v>水</v>
      </c>
      <c r="AG10" s="63"/>
      <c r="AH10" s="107"/>
      <c r="AI10" s="60" t="str">
        <f>IF(MONTH(DATE(($C$3+1),AJ$6,$A10))&lt;&gt;AJ$6,"",CHOOSE(WEEKDAY(DATE(($C$3+1),AJ$6,$A10),1),"日","月","火","水","木","金","土")&amp;IF(ISNA(VLOOKUP(DATE(($C$3+1),AJ$6,$A10),祝日一覧!$A$2:$B$74,2,FALSE)),"","（祝）"))</f>
        <v>水</v>
      </c>
      <c r="AJ10" s="63"/>
      <c r="AK10" s="107"/>
      <c r="AL10" s="89">
        <v>3</v>
      </c>
    </row>
    <row r="11" spans="1:38" ht="14.85" customHeight="1">
      <c r="A11" s="88">
        <v>4</v>
      </c>
      <c r="B11" s="58" t="str">
        <f>IF(MONTH(DATE(($C$3),C$6,$A11))&lt;&gt;C$6,"",CHOOSE(WEEKDAY(DATE(($C$3),C$6,$A11),1),"日","月","火","水","木","金","土")&amp;IF(ISNA(VLOOKUP(DATE(($C$3),C$6,$A11),祝日一覧!$A$2:$B$74,2,FALSE)),"","（祝）"))</f>
        <v>土</v>
      </c>
      <c r="C11" s="63"/>
      <c r="D11" s="107"/>
      <c r="E11" s="60" t="str">
        <f>IF(MONTH(DATE(($C$3),F$6,$A11))&lt;&gt;F$6,"",CHOOSE(WEEKDAY(DATE(($C$3),F$6,$A11),1),"日","月","火","水","木","金","土")&amp;IF(ISNA(VLOOKUP(DATE(($C$3),F$6,$A11),祝日一覧!$A$2:$B$74,2,FALSE)),"","（祝）"))</f>
        <v>月（祝）</v>
      </c>
      <c r="F11" s="63"/>
      <c r="G11" s="107"/>
      <c r="H11" s="60" t="str">
        <f>IF(MONTH(DATE(($C$3),I$6,$A11))&lt;&gt;I$6,"",CHOOSE(WEEKDAY(DATE(($C$3),I$6,$A11),1),"日","月","火","水","木","金","土")&amp;IF(ISNA(VLOOKUP(DATE(($C$3),I$6,$A11),祝日一覧!$A$2:$B$74,2,FALSE)),"","（祝）"))</f>
        <v>木</v>
      </c>
      <c r="I11" s="63"/>
      <c r="J11" s="107"/>
      <c r="K11" s="60" t="str">
        <f>IF(MONTH(DATE(($C$3),L$6,$A11))&lt;&gt;L$6,"",CHOOSE(WEEKDAY(DATE(($C$3),L$6,$A11),1),"日","月","火","水","木","金","土")&amp;IF(ISNA(VLOOKUP(DATE(($C$3),L$6,$A11),祝日一覧!$A$2:$B$74,2,FALSE)),"","（祝）"))</f>
        <v>土</v>
      </c>
      <c r="L11" s="63"/>
      <c r="M11" s="107"/>
      <c r="N11" s="60" t="str">
        <f>IF(MONTH(DATE(($C$3),O$6,$A11))&lt;&gt;O$6,"",CHOOSE(WEEKDAY(DATE(($C$3),O$6,$A11),1),"日","月","火","水","木","金","土")&amp;IF(ISNA(VLOOKUP(DATE(($C$3),O$6,$A11),祝日一覧!$A$2:$B$74,2,FALSE)),"","（祝）"))</f>
        <v>火</v>
      </c>
      <c r="O11" s="63"/>
      <c r="P11" s="107"/>
      <c r="Q11" s="60" t="str">
        <f>IF(MONTH(DATE(($C$3),R$6,$A11))&lt;&gt;R$6,"",CHOOSE(WEEKDAY(DATE(($C$3),R$6,$A11),1),"日","月","火","水","木","金","土")&amp;IF(ISNA(VLOOKUP(DATE(($C$3),R$6,$A11),祝日一覧!$A$2:$B$74,2,FALSE)),"","（祝）"))</f>
        <v>金</v>
      </c>
      <c r="R11" s="63"/>
      <c r="S11" s="107"/>
      <c r="T11" s="60" t="str">
        <f>IF(MONTH(DATE(($C$3),U$6,$A11))&lt;&gt;U$6,"",CHOOSE(WEEKDAY(DATE(($C$3),U$6,$A11),1),"日","月","火","水","木","金","土")&amp;IF(ISNA(VLOOKUP(DATE(($C$3),U$6,$A11),祝日一覧!$A$2:$B$74,2,FALSE)),"","（祝）"))</f>
        <v>日</v>
      </c>
      <c r="U11" s="63"/>
      <c r="V11" s="107"/>
      <c r="W11" s="60" t="str">
        <f>IF(MONTH(DATE(($C$3),X$6,$A11))&lt;&gt;X$6,"",CHOOSE(WEEKDAY(DATE(($C$3),X$6,$A11),1),"日","月","火","水","木","金","土")&amp;IF(ISNA(VLOOKUP(DATE(($C$3),X$6,$A11),祝日一覧!$A$2:$B$74,2,FALSE)),"","（祝）"))</f>
        <v>水</v>
      </c>
      <c r="X11" s="63"/>
      <c r="Y11" s="107"/>
      <c r="Z11" s="60" t="str">
        <f>IF(MONTH(DATE(($C$3),AA$6,$A11))&lt;&gt;AA$6,"",CHOOSE(WEEKDAY(DATE(($C$3),AA$6,$A11),1),"日","月","火","水","木","金","土")&amp;IF(ISNA(VLOOKUP(DATE(($C$3),AA$6,$A11),祝日一覧!$A$2:$B$74,2,FALSE)),"","（祝）"))</f>
        <v>金</v>
      </c>
      <c r="AA11" s="63"/>
      <c r="AB11" s="107"/>
      <c r="AC11" s="60" t="str">
        <f>IF(MONTH(DATE(($C$3+1),AD$6,$A11))&lt;&gt;AD$6,"",CHOOSE(WEEKDAY(DATE(($C$3+1),AD$6,$A11),1),"日","月","火","水","木","金","土")&amp;IF(ISNA(VLOOKUP(DATE(($C$3+1),AD$6,$A11),祝日一覧!$A$2:$B$74,2,FALSE)),"","（祝）"))</f>
        <v>月</v>
      </c>
      <c r="AD11" s="63"/>
      <c r="AE11" s="107"/>
      <c r="AF11" s="60" t="str">
        <f>IF(MONTH(DATE(($C$3+1),AG$6,$A11))&lt;&gt;AG$6,"",CHOOSE(WEEKDAY(DATE(($C$3+1),AG$6,$A11),1),"日","月","火","水","木","金","土")&amp;IF(ISNA(VLOOKUP(DATE(($C$3+1),AG$6,$A11),祝日一覧!$A$2:$B$74,2,FALSE)),"","（祝）"))</f>
        <v>木</v>
      </c>
      <c r="AG11" s="63"/>
      <c r="AH11" s="107"/>
      <c r="AI11" s="60" t="str">
        <f>IF(MONTH(DATE(($C$3+1),AJ$6,$A11))&lt;&gt;AJ$6,"",CHOOSE(WEEKDAY(DATE(($C$3+1),AJ$6,$A11),1),"日","月","火","水","木","金","土")&amp;IF(ISNA(VLOOKUP(DATE(($C$3+1),AJ$6,$A11),祝日一覧!$A$2:$B$74,2,FALSE)),"","（祝）"))</f>
        <v>木</v>
      </c>
      <c r="AJ11" s="63"/>
      <c r="AK11" s="107"/>
      <c r="AL11" s="89">
        <v>4</v>
      </c>
    </row>
    <row r="12" spans="1:38" ht="14.85" customHeight="1">
      <c r="A12" s="88">
        <v>5</v>
      </c>
      <c r="B12" s="58" t="str">
        <f>IF(MONTH(DATE(($C$3),C$6,$A12))&lt;&gt;C$6,"",CHOOSE(WEEKDAY(DATE(($C$3),C$6,$A12),1),"日","月","火","水","木","金","土")&amp;IF(ISNA(VLOOKUP(DATE(($C$3),C$6,$A12),祝日一覧!$A$2:$B$74,2,FALSE)),"","（祝）"))</f>
        <v>日</v>
      </c>
      <c r="C12" s="63"/>
      <c r="D12" s="107"/>
      <c r="E12" s="60" t="str">
        <f>IF(MONTH(DATE(($C$3),F$6,$A12))&lt;&gt;F$6,"",CHOOSE(WEEKDAY(DATE(($C$3),F$6,$A12),1),"日","月","火","水","木","金","土")&amp;IF(ISNA(VLOOKUP(DATE(($C$3),F$6,$A12),祝日一覧!$A$2:$B$74,2,FALSE)),"","（祝）"))</f>
        <v>火（祝）</v>
      </c>
      <c r="F12" s="63"/>
      <c r="G12" s="107"/>
      <c r="H12" s="60" t="str">
        <f>IF(MONTH(DATE(($C$3),I$6,$A12))&lt;&gt;I$6,"",CHOOSE(WEEKDAY(DATE(($C$3),I$6,$A12),1),"日","月","火","水","木","金","土")&amp;IF(ISNA(VLOOKUP(DATE(($C$3),I$6,$A12),祝日一覧!$A$2:$B$74,2,FALSE)),"","（祝）"))</f>
        <v>金</v>
      </c>
      <c r="I12" s="63"/>
      <c r="J12" s="107"/>
      <c r="K12" s="60" t="str">
        <f>IF(MONTH(DATE(($C$3),L$6,$A12))&lt;&gt;L$6,"",CHOOSE(WEEKDAY(DATE(($C$3),L$6,$A12),1),"日","月","火","水","木","金","土")&amp;IF(ISNA(VLOOKUP(DATE(($C$3),L$6,$A12),祝日一覧!$A$2:$B$74,2,FALSE)),"","（祝）"))</f>
        <v>日</v>
      </c>
      <c r="L12" s="63"/>
      <c r="M12" s="107"/>
      <c r="N12" s="60" t="str">
        <f>IF(MONTH(DATE(($C$3),O$6,$A12))&lt;&gt;O$6,"",CHOOSE(WEEKDAY(DATE(($C$3),O$6,$A12),1),"日","月","火","水","木","金","土")&amp;IF(ISNA(VLOOKUP(DATE(($C$3),O$6,$A12),祝日一覧!$A$2:$B$74,2,FALSE)),"","（祝）"))</f>
        <v>水</v>
      </c>
      <c r="O12" s="63"/>
      <c r="P12" s="107"/>
      <c r="Q12" s="60" t="str">
        <f>IF(MONTH(DATE(($C$3),R$6,$A12))&lt;&gt;R$6,"",CHOOSE(WEEKDAY(DATE(($C$3),R$6,$A12),1),"日","月","火","水","木","金","土")&amp;IF(ISNA(VLOOKUP(DATE(($C$3),R$6,$A12),祝日一覧!$A$2:$B$74,2,FALSE)),"","（祝）"))</f>
        <v>土</v>
      </c>
      <c r="R12" s="63"/>
      <c r="S12" s="107"/>
      <c r="T12" s="60" t="str">
        <f>IF(MONTH(DATE(($C$3),U$6,$A12))&lt;&gt;U$6,"",CHOOSE(WEEKDAY(DATE(($C$3),U$6,$A12),1),"日","月","火","水","木","金","土")&amp;IF(ISNA(VLOOKUP(DATE(($C$3),U$6,$A12),祝日一覧!$A$2:$B$74,2,FALSE)),"","（祝）"))</f>
        <v>月</v>
      </c>
      <c r="U12" s="63"/>
      <c r="V12" s="107"/>
      <c r="W12" s="60" t="str">
        <f>IF(MONTH(DATE(($C$3),X$6,$A12))&lt;&gt;X$6,"",CHOOSE(WEEKDAY(DATE(($C$3),X$6,$A12),1),"日","月","火","水","木","金","土")&amp;IF(ISNA(VLOOKUP(DATE(($C$3),X$6,$A12),祝日一覧!$A$2:$B$74,2,FALSE)),"","（祝）"))</f>
        <v>木</v>
      </c>
      <c r="X12" s="63"/>
      <c r="Y12" s="107"/>
      <c r="Z12" s="60" t="str">
        <f>IF(MONTH(DATE(($C$3),AA$6,$A12))&lt;&gt;AA$6,"",CHOOSE(WEEKDAY(DATE(($C$3),AA$6,$A12),1),"日","月","火","水","木","金","土")&amp;IF(ISNA(VLOOKUP(DATE(($C$3),AA$6,$A12),祝日一覧!$A$2:$B$74,2,FALSE)),"","（祝）"))</f>
        <v>土</v>
      </c>
      <c r="AA12" s="63"/>
      <c r="AB12" s="107"/>
      <c r="AC12" s="60" t="str">
        <f>IF(MONTH(DATE(($C$3+1),AD$6,$A12))&lt;&gt;AD$6,"",CHOOSE(WEEKDAY(DATE(($C$3+1),AD$6,$A12),1),"日","月","火","水","木","金","土")&amp;IF(ISNA(VLOOKUP(DATE(($C$3+1),AD$6,$A12),祝日一覧!$A$2:$B$74,2,FALSE)),"","（祝）"))</f>
        <v>火</v>
      </c>
      <c r="AD12" s="63"/>
      <c r="AE12" s="107"/>
      <c r="AF12" s="60" t="str">
        <f>IF(MONTH(DATE(($C$3+1),AG$6,$A12))&lt;&gt;AG$6,"",CHOOSE(WEEKDAY(DATE(($C$3+1),AG$6,$A12),1),"日","月","火","水","木","金","土")&amp;IF(ISNA(VLOOKUP(DATE(($C$3+1),AG$6,$A12),祝日一覧!$A$2:$B$74,2,FALSE)),"","（祝）"))</f>
        <v>金</v>
      </c>
      <c r="AG12" s="63"/>
      <c r="AH12" s="107"/>
      <c r="AI12" s="60" t="str">
        <f>IF(MONTH(DATE(($C$3+1),AJ$6,$A12))&lt;&gt;AJ$6,"",CHOOSE(WEEKDAY(DATE(($C$3+1),AJ$6,$A12),1),"日","月","火","水","木","金","土")&amp;IF(ISNA(VLOOKUP(DATE(($C$3+1),AJ$6,$A12),祝日一覧!$A$2:$B$74,2,FALSE)),"","（祝）"))</f>
        <v>金</v>
      </c>
      <c r="AJ12" s="63"/>
      <c r="AK12" s="107"/>
      <c r="AL12" s="89">
        <v>5</v>
      </c>
    </row>
    <row r="13" spans="1:38" ht="14.85" customHeight="1">
      <c r="A13" s="88">
        <v>6</v>
      </c>
      <c r="B13" s="58" t="str">
        <f>IF(MONTH(DATE(($C$3),C$6,$A13))&lt;&gt;C$6,"",CHOOSE(WEEKDAY(DATE(($C$3),C$6,$A13),1),"日","月","火","水","木","金","土")&amp;IF(ISNA(VLOOKUP(DATE(($C$3),C$6,$A13),祝日一覧!$A$2:$B$74,2,FALSE)),"","（祝）"))</f>
        <v>月</v>
      </c>
      <c r="C13" s="63"/>
      <c r="D13" s="107"/>
      <c r="E13" s="60" t="str">
        <f>IF(MONTH(DATE(($C$3),F$6,$A13))&lt;&gt;F$6,"",CHOOSE(WEEKDAY(DATE(($C$3),F$6,$A13),1),"日","月","火","水","木","金","土")&amp;IF(ISNA(VLOOKUP(DATE(($C$3),F$6,$A13),祝日一覧!$A$2:$B$74,2,FALSE)),"","（祝）"))</f>
        <v>水（祝）</v>
      </c>
      <c r="F13" s="63"/>
      <c r="G13" s="107"/>
      <c r="H13" s="60" t="str">
        <f>IF(MONTH(DATE(($C$3),I$6,$A13))&lt;&gt;I$6,"",CHOOSE(WEEKDAY(DATE(($C$3),I$6,$A13),1),"日","月","火","水","木","金","土")&amp;IF(ISNA(VLOOKUP(DATE(($C$3),I$6,$A13),祝日一覧!$A$2:$B$74,2,FALSE)),"","（祝）"))</f>
        <v>土</v>
      </c>
      <c r="I13" s="63"/>
      <c r="J13" s="107"/>
      <c r="K13" s="60" t="str">
        <f>IF(MONTH(DATE(($C$3),L$6,$A13))&lt;&gt;L$6,"",CHOOSE(WEEKDAY(DATE(($C$3),L$6,$A13),1),"日","月","火","水","木","金","土")&amp;IF(ISNA(VLOOKUP(DATE(($C$3),L$6,$A13),祝日一覧!$A$2:$B$74,2,FALSE)),"","（祝）"))</f>
        <v>月</v>
      </c>
      <c r="L13" s="63"/>
      <c r="M13" s="107"/>
      <c r="N13" s="60" t="str">
        <f>IF(MONTH(DATE(($C$3),O$6,$A13))&lt;&gt;O$6,"",CHOOSE(WEEKDAY(DATE(($C$3),O$6,$A13),1),"日","月","火","水","木","金","土")&amp;IF(ISNA(VLOOKUP(DATE(($C$3),O$6,$A13),祝日一覧!$A$2:$B$74,2,FALSE)),"","（祝）"))</f>
        <v>木</v>
      </c>
      <c r="O13" s="63"/>
      <c r="P13" s="107"/>
      <c r="Q13" s="60" t="str">
        <f>IF(MONTH(DATE(($C$3),R$6,$A13))&lt;&gt;R$6,"",CHOOSE(WEEKDAY(DATE(($C$3),R$6,$A13),1),"日","月","火","水","木","金","土")&amp;IF(ISNA(VLOOKUP(DATE(($C$3),R$6,$A13),祝日一覧!$A$2:$B$74,2,FALSE)),"","（祝）"))</f>
        <v>日</v>
      </c>
      <c r="R13" s="63"/>
      <c r="S13" s="107"/>
      <c r="T13" s="60" t="str">
        <f>IF(MONTH(DATE(($C$3),U$6,$A13))&lt;&gt;U$6,"",CHOOSE(WEEKDAY(DATE(($C$3),U$6,$A13),1),"日","月","火","水","木","金","土")&amp;IF(ISNA(VLOOKUP(DATE(($C$3),U$6,$A13),祝日一覧!$A$2:$B$74,2,FALSE)),"","（祝）"))</f>
        <v>火</v>
      </c>
      <c r="U13" s="63"/>
      <c r="V13" s="107"/>
      <c r="W13" s="60" t="str">
        <f>IF(MONTH(DATE(($C$3),X$6,$A13))&lt;&gt;X$6,"",CHOOSE(WEEKDAY(DATE(($C$3),X$6,$A13),1),"日","月","火","水","木","金","土")&amp;IF(ISNA(VLOOKUP(DATE(($C$3),X$6,$A13),祝日一覧!$A$2:$B$74,2,FALSE)),"","（祝）"))</f>
        <v>金</v>
      </c>
      <c r="X13" s="63"/>
      <c r="Y13" s="107"/>
      <c r="Z13" s="60" t="str">
        <f>IF(MONTH(DATE(($C$3),AA$6,$A13))&lt;&gt;AA$6,"",CHOOSE(WEEKDAY(DATE(($C$3),AA$6,$A13),1),"日","月","火","水","木","金","土")&amp;IF(ISNA(VLOOKUP(DATE(($C$3),AA$6,$A13),祝日一覧!$A$2:$B$74,2,FALSE)),"","（祝）"))</f>
        <v>日</v>
      </c>
      <c r="AA13" s="63"/>
      <c r="AB13" s="107"/>
      <c r="AC13" s="60" t="str">
        <f>IF(MONTH(DATE(($C$3+1),AD$6,$A13))&lt;&gt;AD$6,"",CHOOSE(WEEKDAY(DATE(($C$3+1),AD$6,$A13),1),"日","月","火","水","木","金","土")&amp;IF(ISNA(VLOOKUP(DATE(($C$3+1),AD$6,$A13),祝日一覧!$A$2:$B$74,2,FALSE)),"","（祝）"))</f>
        <v>水</v>
      </c>
      <c r="AD13" s="63"/>
      <c r="AE13" s="107"/>
      <c r="AF13" s="60" t="str">
        <f>IF(MONTH(DATE(($C$3+1),AG$6,$A13))&lt;&gt;AG$6,"",CHOOSE(WEEKDAY(DATE(($C$3+1),AG$6,$A13),1),"日","月","火","水","木","金","土")&amp;IF(ISNA(VLOOKUP(DATE(($C$3+1),AG$6,$A13),祝日一覧!$A$2:$B$74,2,FALSE)),"","（祝）"))</f>
        <v>土</v>
      </c>
      <c r="AG13" s="63"/>
      <c r="AH13" s="107"/>
      <c r="AI13" s="60" t="str">
        <f>IF(MONTH(DATE(($C$3+1),AJ$6,$A13))&lt;&gt;AJ$6,"",CHOOSE(WEEKDAY(DATE(($C$3+1),AJ$6,$A13),1),"日","月","火","水","木","金","土")&amp;IF(ISNA(VLOOKUP(DATE(($C$3+1),AJ$6,$A13),祝日一覧!$A$2:$B$74,2,FALSE)),"","（祝）"))</f>
        <v>土</v>
      </c>
      <c r="AJ13" s="63"/>
      <c r="AK13" s="107"/>
      <c r="AL13" s="89">
        <v>6</v>
      </c>
    </row>
    <row r="14" spans="1:38" ht="14.85" customHeight="1">
      <c r="A14" s="88">
        <v>7</v>
      </c>
      <c r="B14" s="58" t="str">
        <f>IF(MONTH(DATE(($C$3),C$6,$A14))&lt;&gt;C$6,"",CHOOSE(WEEKDAY(DATE(($C$3),C$6,$A14),1),"日","月","火","水","木","金","土")&amp;IF(ISNA(VLOOKUP(DATE(($C$3),C$6,$A14),祝日一覧!$A$2:$B$74,2,FALSE)),"","（祝）"))</f>
        <v>火</v>
      </c>
      <c r="C14" s="63"/>
      <c r="D14" s="107"/>
      <c r="E14" s="60" t="str">
        <f>IF(MONTH(DATE(($C$3),F$6,$A14))&lt;&gt;F$6,"",CHOOSE(WEEKDAY(DATE(($C$3),F$6,$A14),1),"日","月","火","水","木","金","土")&amp;IF(ISNA(VLOOKUP(DATE(($C$3),F$6,$A14),祝日一覧!$A$2:$B$74,2,FALSE)),"","（祝）"))</f>
        <v>木</v>
      </c>
      <c r="F14" s="63"/>
      <c r="G14" s="107"/>
      <c r="H14" s="60" t="str">
        <f>IF(MONTH(DATE(($C$3),I$6,$A14))&lt;&gt;I$6,"",CHOOSE(WEEKDAY(DATE(($C$3),I$6,$A14),1),"日","月","火","水","木","金","土")&amp;IF(ISNA(VLOOKUP(DATE(($C$3),I$6,$A14),祝日一覧!$A$2:$B$74,2,FALSE)),"","（祝）"))</f>
        <v>日</v>
      </c>
      <c r="I14" s="63"/>
      <c r="J14" s="107"/>
      <c r="K14" s="60" t="str">
        <f>IF(MONTH(DATE(($C$3),L$6,$A14))&lt;&gt;L$6,"",CHOOSE(WEEKDAY(DATE(($C$3),L$6,$A14),1),"日","月","火","水","木","金","土")&amp;IF(ISNA(VLOOKUP(DATE(($C$3),L$6,$A14),祝日一覧!$A$2:$B$74,2,FALSE)),"","（祝）"))</f>
        <v>火</v>
      </c>
      <c r="L14" s="63"/>
      <c r="M14" s="107"/>
      <c r="N14" s="60" t="str">
        <f>IF(MONTH(DATE(($C$3),O$6,$A14))&lt;&gt;O$6,"",CHOOSE(WEEKDAY(DATE(($C$3),O$6,$A14),1),"日","月","火","水","木","金","土")&amp;IF(ISNA(VLOOKUP(DATE(($C$3),O$6,$A14),祝日一覧!$A$2:$B$74,2,FALSE)),"","（祝）"))</f>
        <v>金</v>
      </c>
      <c r="O14" s="63"/>
      <c r="P14" s="107"/>
      <c r="Q14" s="60" t="str">
        <f>IF(MONTH(DATE(($C$3),R$6,$A14))&lt;&gt;R$6,"",CHOOSE(WEEKDAY(DATE(($C$3),R$6,$A14),1),"日","月","火","水","木","金","土")&amp;IF(ISNA(VLOOKUP(DATE(($C$3),R$6,$A14),祝日一覧!$A$2:$B$74,2,FALSE)),"","（祝）"))</f>
        <v>月</v>
      </c>
      <c r="R14" s="63"/>
      <c r="S14" s="107"/>
      <c r="T14" s="60" t="str">
        <f>IF(MONTH(DATE(($C$3),U$6,$A14))&lt;&gt;U$6,"",CHOOSE(WEEKDAY(DATE(($C$3),U$6,$A14),1),"日","月","火","水","木","金","土")&amp;IF(ISNA(VLOOKUP(DATE(($C$3),U$6,$A14),祝日一覧!$A$2:$B$74,2,FALSE)),"","（祝）"))</f>
        <v>水</v>
      </c>
      <c r="U14" s="63"/>
      <c r="V14" s="107"/>
      <c r="W14" s="60" t="str">
        <f>IF(MONTH(DATE(($C$3),X$6,$A14))&lt;&gt;X$6,"",CHOOSE(WEEKDAY(DATE(($C$3),X$6,$A14),1),"日","月","火","水","木","金","土")&amp;IF(ISNA(VLOOKUP(DATE(($C$3),X$6,$A14),祝日一覧!$A$2:$B$74,2,FALSE)),"","（祝）"))</f>
        <v>土</v>
      </c>
      <c r="X14" s="63"/>
      <c r="Y14" s="107"/>
      <c r="Z14" s="60" t="str">
        <f>IF(MONTH(DATE(($C$3),AA$6,$A14))&lt;&gt;AA$6,"",CHOOSE(WEEKDAY(DATE(($C$3),AA$6,$A14),1),"日","月","火","水","木","金","土")&amp;IF(ISNA(VLOOKUP(DATE(($C$3),AA$6,$A14),祝日一覧!$A$2:$B$74,2,FALSE)),"","（祝）"))</f>
        <v>月</v>
      </c>
      <c r="AA14" s="63"/>
      <c r="AB14" s="107"/>
      <c r="AC14" s="60" t="str">
        <f>IF(MONTH(DATE(($C$3+1),AD$6,$A14))&lt;&gt;AD$6,"",CHOOSE(WEEKDAY(DATE(($C$3+1),AD$6,$A14),1),"日","月","火","水","木","金","土")&amp;IF(ISNA(VLOOKUP(DATE(($C$3+1),AD$6,$A14),祝日一覧!$A$2:$B$74,2,FALSE)),"","（祝）"))</f>
        <v>木</v>
      </c>
      <c r="AD14" s="63"/>
      <c r="AE14" s="107"/>
      <c r="AF14" s="60" t="str">
        <f>IF(MONTH(DATE(($C$3+1),AG$6,$A14))&lt;&gt;AG$6,"",CHOOSE(WEEKDAY(DATE(($C$3+1),AG$6,$A14),1),"日","月","火","水","木","金","土")&amp;IF(ISNA(VLOOKUP(DATE(($C$3+1),AG$6,$A14),祝日一覧!$A$2:$B$74,2,FALSE)),"","（祝）"))</f>
        <v>日</v>
      </c>
      <c r="AG14" s="63"/>
      <c r="AH14" s="107"/>
      <c r="AI14" s="60" t="str">
        <f>IF(MONTH(DATE(($C$3+1),AJ$6,$A14))&lt;&gt;AJ$6,"",CHOOSE(WEEKDAY(DATE(($C$3+1),AJ$6,$A14),1),"日","月","火","水","木","金","土")&amp;IF(ISNA(VLOOKUP(DATE(($C$3+1),AJ$6,$A14),祝日一覧!$A$2:$B$74,2,FALSE)),"","（祝）"))</f>
        <v>日</v>
      </c>
      <c r="AJ14" s="63"/>
      <c r="AK14" s="107"/>
      <c r="AL14" s="89">
        <v>7</v>
      </c>
    </row>
    <row r="15" spans="1:38" ht="14.85" customHeight="1">
      <c r="A15" s="88">
        <v>8</v>
      </c>
      <c r="B15" s="58" t="str">
        <f>IF(MONTH(DATE(($C$3),C$6,$A15))&lt;&gt;C$6,"",CHOOSE(WEEKDAY(DATE(($C$3),C$6,$A15),1),"日","月","火","水","木","金","土")&amp;IF(ISNA(VLOOKUP(DATE(($C$3),C$6,$A15),祝日一覧!$A$2:$B$74,2,FALSE)),"","（祝）"))</f>
        <v>水</v>
      </c>
      <c r="C15" s="63"/>
      <c r="D15" s="107"/>
      <c r="E15" s="60" t="str">
        <f>IF(MONTH(DATE(($C$3),F$6,$A15))&lt;&gt;F$6,"",CHOOSE(WEEKDAY(DATE(($C$3),F$6,$A15),1),"日","月","火","水","木","金","土")&amp;IF(ISNA(VLOOKUP(DATE(($C$3),F$6,$A15),祝日一覧!$A$2:$B$74,2,FALSE)),"","（祝）"))</f>
        <v>金</v>
      </c>
      <c r="F15" s="63"/>
      <c r="G15" s="107"/>
      <c r="H15" s="60" t="str">
        <f>IF(MONTH(DATE(($C$3),I$6,$A15))&lt;&gt;I$6,"",CHOOSE(WEEKDAY(DATE(($C$3),I$6,$A15),1),"日","月","火","水","木","金","土")&amp;IF(ISNA(VLOOKUP(DATE(($C$3),I$6,$A15),祝日一覧!$A$2:$B$74,2,FALSE)),"","（祝）"))</f>
        <v>月</v>
      </c>
      <c r="I15" s="63"/>
      <c r="J15" s="107"/>
      <c r="K15" s="60" t="str">
        <f>IF(MONTH(DATE(($C$3),L$6,$A15))&lt;&gt;L$6,"",CHOOSE(WEEKDAY(DATE(($C$3),L$6,$A15),1),"日","月","火","水","木","金","土")&amp;IF(ISNA(VLOOKUP(DATE(($C$3),L$6,$A15),祝日一覧!$A$2:$B$74,2,FALSE)),"","（祝）"))</f>
        <v>水</v>
      </c>
      <c r="L15" s="63"/>
      <c r="M15" s="107"/>
      <c r="N15" s="60" t="str">
        <f>IF(MONTH(DATE(($C$3),O$6,$A15))&lt;&gt;O$6,"",CHOOSE(WEEKDAY(DATE(($C$3),O$6,$A15),1),"日","月","火","水","木","金","土")&amp;IF(ISNA(VLOOKUP(DATE(($C$3),O$6,$A15),祝日一覧!$A$2:$B$74,2,FALSE)),"","（祝）"))</f>
        <v>土</v>
      </c>
      <c r="O15" s="63"/>
      <c r="P15" s="107"/>
      <c r="Q15" s="60" t="str">
        <f>IF(MONTH(DATE(($C$3),R$6,$A15))&lt;&gt;R$6,"",CHOOSE(WEEKDAY(DATE(($C$3),R$6,$A15),1),"日","月","火","水","木","金","土")&amp;IF(ISNA(VLOOKUP(DATE(($C$3),R$6,$A15),祝日一覧!$A$2:$B$74,2,FALSE)),"","（祝）"))</f>
        <v>火</v>
      </c>
      <c r="R15" s="63"/>
      <c r="S15" s="107"/>
      <c r="T15" s="60" t="str">
        <f>IF(MONTH(DATE(($C$3),U$6,$A15))&lt;&gt;U$6,"",CHOOSE(WEEKDAY(DATE(($C$3),U$6,$A15),1),"日","月","火","水","木","金","土")&amp;IF(ISNA(VLOOKUP(DATE(($C$3),U$6,$A15),祝日一覧!$A$2:$B$74,2,FALSE)),"","（祝）"))</f>
        <v>木</v>
      </c>
      <c r="U15" s="63"/>
      <c r="V15" s="107"/>
      <c r="W15" s="60" t="str">
        <f>IF(MONTH(DATE(($C$3),X$6,$A15))&lt;&gt;X$6,"",CHOOSE(WEEKDAY(DATE(($C$3),X$6,$A15),1),"日","月","火","水","木","金","土")&amp;IF(ISNA(VLOOKUP(DATE(($C$3),X$6,$A15),祝日一覧!$A$2:$B$74,2,FALSE)),"","（祝）"))</f>
        <v>日</v>
      </c>
      <c r="X15" s="63"/>
      <c r="Y15" s="107"/>
      <c r="Z15" s="60" t="str">
        <f>IF(MONTH(DATE(($C$3),AA$6,$A15))&lt;&gt;AA$6,"",CHOOSE(WEEKDAY(DATE(($C$3),AA$6,$A15),1),"日","月","火","水","木","金","土")&amp;IF(ISNA(VLOOKUP(DATE(($C$3),AA$6,$A15),祝日一覧!$A$2:$B$74,2,FALSE)),"","（祝）"))</f>
        <v>火</v>
      </c>
      <c r="AA15" s="63"/>
      <c r="AB15" s="107"/>
      <c r="AC15" s="60" t="str">
        <f>IF(MONTH(DATE(($C$3+1),AD$6,$A15))&lt;&gt;AD$6,"",CHOOSE(WEEKDAY(DATE(($C$3+1),AD$6,$A15),1),"日","月","火","水","木","金","土")&amp;IF(ISNA(VLOOKUP(DATE(($C$3+1),AD$6,$A15),祝日一覧!$A$2:$B$74,2,FALSE)),"","（祝）"))</f>
        <v>金</v>
      </c>
      <c r="AD15" s="63"/>
      <c r="AE15" s="107"/>
      <c r="AF15" s="60" t="str">
        <f>IF(MONTH(DATE(($C$3+1),AG$6,$A15))&lt;&gt;AG$6,"",CHOOSE(WEEKDAY(DATE(($C$3+1),AG$6,$A15),1),"日","月","火","水","木","金","土")&amp;IF(ISNA(VLOOKUP(DATE(($C$3+1),AG$6,$A15),祝日一覧!$A$2:$B$74,2,FALSE)),"","（祝）"))</f>
        <v>月</v>
      </c>
      <c r="AG15" s="63"/>
      <c r="AH15" s="107"/>
      <c r="AI15" s="60" t="str">
        <f>IF(MONTH(DATE(($C$3+1),AJ$6,$A15))&lt;&gt;AJ$6,"",CHOOSE(WEEKDAY(DATE(($C$3+1),AJ$6,$A15),1),"日","月","火","水","木","金","土")&amp;IF(ISNA(VLOOKUP(DATE(($C$3+1),AJ$6,$A15),祝日一覧!$A$2:$B$74,2,FALSE)),"","（祝）"))</f>
        <v>月</v>
      </c>
      <c r="AJ15" s="63"/>
      <c r="AK15" s="107"/>
      <c r="AL15" s="89">
        <v>8</v>
      </c>
    </row>
    <row r="16" spans="1:38" ht="14.85" customHeight="1">
      <c r="A16" s="88">
        <v>9</v>
      </c>
      <c r="B16" s="58" t="str">
        <f>IF(MONTH(DATE(($C$3),C$6,$A16))&lt;&gt;C$6,"",CHOOSE(WEEKDAY(DATE(($C$3),C$6,$A16),1),"日","月","火","水","木","金","土")&amp;IF(ISNA(VLOOKUP(DATE(($C$3),C$6,$A16),祝日一覧!$A$2:$B$74,2,FALSE)),"","（祝）"))</f>
        <v>木</v>
      </c>
      <c r="C16" s="63"/>
      <c r="D16" s="107"/>
      <c r="E16" s="60" t="str">
        <f>IF(MONTH(DATE(($C$3),F$6,$A16))&lt;&gt;F$6,"",CHOOSE(WEEKDAY(DATE(($C$3),F$6,$A16),1),"日","月","火","水","木","金","土")&amp;IF(ISNA(VLOOKUP(DATE(($C$3),F$6,$A16),祝日一覧!$A$2:$B$74,2,FALSE)),"","（祝）"))</f>
        <v>土</v>
      </c>
      <c r="F16" s="63"/>
      <c r="G16" s="107"/>
      <c r="H16" s="60" t="str">
        <f>IF(MONTH(DATE(($C$3),I$6,$A16))&lt;&gt;I$6,"",CHOOSE(WEEKDAY(DATE(($C$3),I$6,$A16),1),"日","月","火","水","木","金","土")&amp;IF(ISNA(VLOOKUP(DATE(($C$3),I$6,$A16),祝日一覧!$A$2:$B$74,2,FALSE)),"","（祝）"))</f>
        <v>火</v>
      </c>
      <c r="I16" s="63"/>
      <c r="J16" s="107"/>
      <c r="K16" s="60" t="str">
        <f>IF(MONTH(DATE(($C$3),L$6,$A16))&lt;&gt;L$6,"",CHOOSE(WEEKDAY(DATE(($C$3),L$6,$A16),1),"日","月","火","水","木","金","土")&amp;IF(ISNA(VLOOKUP(DATE(($C$3),L$6,$A16),祝日一覧!$A$2:$B$74,2,FALSE)),"","（祝）"))</f>
        <v>木</v>
      </c>
      <c r="L16" s="63"/>
      <c r="M16" s="107"/>
      <c r="N16" s="60" t="str">
        <f>IF(MONTH(DATE(($C$3),O$6,$A16))&lt;&gt;O$6,"",CHOOSE(WEEKDAY(DATE(($C$3),O$6,$A16),1),"日","月","火","水","木","金","土")&amp;IF(ISNA(VLOOKUP(DATE(($C$3),O$6,$A16),祝日一覧!$A$2:$B$74,2,FALSE)),"","（祝）"))</f>
        <v>日</v>
      </c>
      <c r="O16" s="63"/>
      <c r="P16" s="107"/>
      <c r="Q16" s="60" t="str">
        <f>IF(MONTH(DATE(($C$3),R$6,$A16))&lt;&gt;R$6,"",CHOOSE(WEEKDAY(DATE(($C$3),R$6,$A16),1),"日","月","火","水","木","金","土")&amp;IF(ISNA(VLOOKUP(DATE(($C$3),R$6,$A16),祝日一覧!$A$2:$B$74,2,FALSE)),"","（祝）"))</f>
        <v>水</v>
      </c>
      <c r="R16" s="63"/>
      <c r="S16" s="107"/>
      <c r="T16" s="60" t="str">
        <f>IF(MONTH(DATE(($C$3),U$6,$A16))&lt;&gt;U$6,"",CHOOSE(WEEKDAY(DATE(($C$3),U$6,$A16),1),"日","月","火","水","木","金","土")&amp;IF(ISNA(VLOOKUP(DATE(($C$3),U$6,$A16),祝日一覧!$A$2:$B$74,2,FALSE)),"","（祝）"))</f>
        <v>金</v>
      </c>
      <c r="U16" s="63"/>
      <c r="V16" s="107"/>
      <c r="W16" s="60" t="str">
        <f>IF(MONTH(DATE(($C$3),X$6,$A16))&lt;&gt;X$6,"",CHOOSE(WEEKDAY(DATE(($C$3),X$6,$A16),1),"日","月","火","水","木","金","土")&amp;IF(ISNA(VLOOKUP(DATE(($C$3),X$6,$A16),祝日一覧!$A$2:$B$74,2,FALSE)),"","（祝）"))</f>
        <v>月</v>
      </c>
      <c r="X16" s="63"/>
      <c r="Y16" s="107"/>
      <c r="Z16" s="60" t="str">
        <f>IF(MONTH(DATE(($C$3),AA$6,$A16))&lt;&gt;AA$6,"",CHOOSE(WEEKDAY(DATE(($C$3),AA$6,$A16),1),"日","月","火","水","木","金","土")&amp;IF(ISNA(VLOOKUP(DATE(($C$3),AA$6,$A16),祝日一覧!$A$2:$B$74,2,FALSE)),"","（祝）"))</f>
        <v>水</v>
      </c>
      <c r="AA16" s="63"/>
      <c r="AB16" s="107"/>
      <c r="AC16" s="60" t="str">
        <f>IF(MONTH(DATE(($C$3+1),AD$6,$A16))&lt;&gt;AD$6,"",CHOOSE(WEEKDAY(DATE(($C$3+1),AD$6,$A16),1),"日","月","火","水","木","金","土")&amp;IF(ISNA(VLOOKUP(DATE(($C$3+1),AD$6,$A16),祝日一覧!$A$2:$B$74,2,FALSE)),"","（祝）"))</f>
        <v>土</v>
      </c>
      <c r="AD16" s="63"/>
      <c r="AE16" s="107"/>
      <c r="AF16" s="60" t="str">
        <f>IF(MONTH(DATE(($C$3+1),AG$6,$A16))&lt;&gt;AG$6,"",CHOOSE(WEEKDAY(DATE(($C$3+1),AG$6,$A16),1),"日","月","火","水","木","金","土")&amp;IF(ISNA(VLOOKUP(DATE(($C$3+1),AG$6,$A16),祝日一覧!$A$2:$B$74,2,FALSE)),"","（祝）"))</f>
        <v>火</v>
      </c>
      <c r="AG16" s="63"/>
      <c r="AH16" s="107"/>
      <c r="AI16" s="60" t="str">
        <f>IF(MONTH(DATE(($C$3+1),AJ$6,$A16))&lt;&gt;AJ$6,"",CHOOSE(WEEKDAY(DATE(($C$3+1),AJ$6,$A16),1),"日","月","火","水","木","金","土")&amp;IF(ISNA(VLOOKUP(DATE(($C$3+1),AJ$6,$A16),祝日一覧!$A$2:$B$74,2,FALSE)),"","（祝）"))</f>
        <v>火</v>
      </c>
      <c r="AJ16" s="63"/>
      <c r="AK16" s="107"/>
      <c r="AL16" s="89">
        <v>9</v>
      </c>
    </row>
    <row r="17" spans="1:38" ht="14.85" customHeight="1">
      <c r="A17" s="88">
        <v>10</v>
      </c>
      <c r="B17" s="58" t="str">
        <f>IF(MONTH(DATE(($C$3),C$6,$A17))&lt;&gt;C$6,"",CHOOSE(WEEKDAY(DATE(($C$3),C$6,$A17),1),"日","月","火","水","木","金","土")&amp;IF(ISNA(VLOOKUP(DATE(($C$3),C$6,$A17),祝日一覧!$A$2:$B$74,2,FALSE)),"","（祝）"))</f>
        <v>金</v>
      </c>
      <c r="C17" s="63"/>
      <c r="D17" s="107"/>
      <c r="E17" s="60" t="str">
        <f>IF(MONTH(DATE(($C$3),F$6,$A17))&lt;&gt;F$6,"",CHOOSE(WEEKDAY(DATE(($C$3),F$6,$A17),1),"日","月","火","水","木","金","土")&amp;IF(ISNA(VLOOKUP(DATE(($C$3),F$6,$A17),祝日一覧!$A$2:$B$74,2,FALSE)),"","（祝）"))</f>
        <v>日</v>
      </c>
      <c r="F17" s="63"/>
      <c r="G17" s="107"/>
      <c r="H17" s="60" t="str">
        <f>IF(MONTH(DATE(($C$3),I$6,$A17))&lt;&gt;I$6,"",CHOOSE(WEEKDAY(DATE(($C$3),I$6,$A17),1),"日","月","火","水","木","金","土")&amp;IF(ISNA(VLOOKUP(DATE(($C$3),I$6,$A17),祝日一覧!$A$2:$B$74,2,FALSE)),"","（祝）"))</f>
        <v>水</v>
      </c>
      <c r="I17" s="63"/>
      <c r="J17" s="107"/>
      <c r="K17" s="60" t="str">
        <f>IF(MONTH(DATE(($C$3),L$6,$A17))&lt;&gt;L$6,"",CHOOSE(WEEKDAY(DATE(($C$3),L$6,$A17),1),"日","月","火","水","木","金","土")&amp;IF(ISNA(VLOOKUP(DATE(($C$3),L$6,$A17),祝日一覧!$A$2:$B$74,2,FALSE)),"","（祝）"))</f>
        <v>金</v>
      </c>
      <c r="L17" s="63"/>
      <c r="M17" s="107"/>
      <c r="N17" s="60" t="str">
        <f>IF(MONTH(DATE(($C$3),O$6,$A17))&lt;&gt;O$6,"",CHOOSE(WEEKDAY(DATE(($C$3),O$6,$A17),1),"日","月","火","水","木","金","土")&amp;IF(ISNA(VLOOKUP(DATE(($C$3),O$6,$A17),祝日一覧!$A$2:$B$74,2,FALSE)),"","（祝）"))</f>
        <v>月</v>
      </c>
      <c r="O17" s="63"/>
      <c r="P17" s="107"/>
      <c r="Q17" s="60" t="str">
        <f>IF(MONTH(DATE(($C$3),R$6,$A17))&lt;&gt;R$6,"",CHOOSE(WEEKDAY(DATE(($C$3),R$6,$A17),1),"日","月","火","水","木","金","土")&amp;IF(ISNA(VLOOKUP(DATE(($C$3),R$6,$A17),祝日一覧!$A$2:$B$74,2,FALSE)),"","（祝）"))</f>
        <v>木</v>
      </c>
      <c r="R17" s="63"/>
      <c r="S17" s="107"/>
      <c r="T17" s="60" t="str">
        <f>IF(MONTH(DATE(($C$3),U$6,$A17))&lt;&gt;U$6,"",CHOOSE(WEEKDAY(DATE(($C$3),U$6,$A17),1),"日","月","火","水","木","金","土")&amp;IF(ISNA(VLOOKUP(DATE(($C$3),U$6,$A17),祝日一覧!$A$2:$B$74,2,FALSE)),"","（祝）"))</f>
        <v>土</v>
      </c>
      <c r="U17" s="63"/>
      <c r="V17" s="107"/>
      <c r="W17" s="60" t="str">
        <f>IF(MONTH(DATE(($C$3),X$6,$A17))&lt;&gt;X$6,"",CHOOSE(WEEKDAY(DATE(($C$3),X$6,$A17),1),"日","月","火","水","木","金","土")&amp;IF(ISNA(VLOOKUP(DATE(($C$3),X$6,$A17),祝日一覧!$A$2:$B$74,2,FALSE)),"","（祝）"))</f>
        <v>火</v>
      </c>
      <c r="X17" s="63"/>
      <c r="Y17" s="107"/>
      <c r="Z17" s="60" t="str">
        <f>IF(MONTH(DATE(($C$3),AA$6,$A17))&lt;&gt;AA$6,"",CHOOSE(WEEKDAY(DATE(($C$3),AA$6,$A17),1),"日","月","火","水","木","金","土")&amp;IF(ISNA(VLOOKUP(DATE(($C$3),AA$6,$A17),祝日一覧!$A$2:$B$74,2,FALSE)),"","（祝）"))</f>
        <v>木</v>
      </c>
      <c r="AA17" s="63"/>
      <c r="AB17" s="107"/>
      <c r="AC17" s="60" t="str">
        <f>IF(MONTH(DATE(($C$3+1),AD$6,$A17))&lt;&gt;AD$6,"",CHOOSE(WEEKDAY(DATE(($C$3+1),AD$6,$A17),1),"日","月","火","水","木","金","土")&amp;IF(ISNA(VLOOKUP(DATE(($C$3+1),AD$6,$A17),祝日一覧!$A$2:$B$74,2,FALSE)),"","（祝）"))</f>
        <v>日</v>
      </c>
      <c r="AD17" s="63"/>
      <c r="AE17" s="107"/>
      <c r="AF17" s="60" t="str">
        <f>IF(MONTH(DATE(($C$3+1),AG$6,$A17))&lt;&gt;AG$6,"",CHOOSE(WEEKDAY(DATE(($C$3+1),AG$6,$A17),1),"日","月","火","水","木","金","土")&amp;IF(ISNA(VLOOKUP(DATE(($C$3+1),AG$6,$A17),祝日一覧!$A$2:$B$74,2,FALSE)),"","（祝）"))</f>
        <v>水</v>
      </c>
      <c r="AG17" s="63"/>
      <c r="AH17" s="107"/>
      <c r="AI17" s="60" t="str">
        <f>IF(MONTH(DATE(($C$3+1),AJ$6,$A17))&lt;&gt;AJ$6,"",CHOOSE(WEEKDAY(DATE(($C$3+1),AJ$6,$A17),1),"日","月","火","水","木","金","土")&amp;IF(ISNA(VLOOKUP(DATE(($C$3+1),AJ$6,$A17),祝日一覧!$A$2:$B$74,2,FALSE)),"","（祝）"))</f>
        <v>水</v>
      </c>
      <c r="AJ17" s="63"/>
      <c r="AK17" s="107"/>
      <c r="AL17" s="89">
        <v>10</v>
      </c>
    </row>
    <row r="18" spans="1:38" ht="14.85" customHeight="1">
      <c r="A18" s="88">
        <v>11</v>
      </c>
      <c r="B18" s="58" t="str">
        <f>IF(MONTH(DATE(($C$3),C$6,$A18))&lt;&gt;C$6,"",CHOOSE(WEEKDAY(DATE(($C$3),C$6,$A18),1),"日","月","火","水","木","金","土")&amp;IF(ISNA(VLOOKUP(DATE(($C$3),C$6,$A18),祝日一覧!$A$2:$B$74,2,FALSE)),"","（祝）"))</f>
        <v>土</v>
      </c>
      <c r="C18" s="63"/>
      <c r="D18" s="107"/>
      <c r="E18" s="60" t="str">
        <f>IF(MONTH(DATE(($C$3),F$6,$A18))&lt;&gt;F$6,"",CHOOSE(WEEKDAY(DATE(($C$3),F$6,$A18),1),"日","月","火","水","木","金","土")&amp;IF(ISNA(VLOOKUP(DATE(($C$3),F$6,$A18),祝日一覧!$A$2:$B$74,2,FALSE)),"","（祝）"))</f>
        <v>月</v>
      </c>
      <c r="F18" s="63"/>
      <c r="G18" s="107"/>
      <c r="H18" s="60" t="str">
        <f>IF(MONTH(DATE(($C$3),I$6,$A18))&lt;&gt;I$6,"",CHOOSE(WEEKDAY(DATE(($C$3),I$6,$A18),1),"日","月","火","水","木","金","土")&amp;IF(ISNA(VLOOKUP(DATE(($C$3),I$6,$A18),祝日一覧!$A$2:$B$74,2,FALSE)),"","（祝）"))</f>
        <v>木</v>
      </c>
      <c r="I18" s="63"/>
      <c r="J18" s="107"/>
      <c r="K18" s="60" t="str">
        <f>IF(MONTH(DATE(($C$3),L$6,$A18))&lt;&gt;L$6,"",CHOOSE(WEEKDAY(DATE(($C$3),L$6,$A18),1),"日","月","火","水","木","金","土")&amp;IF(ISNA(VLOOKUP(DATE(($C$3),L$6,$A18),祝日一覧!$A$2:$B$74,2,FALSE)),"","（祝）"))</f>
        <v>土</v>
      </c>
      <c r="L18" s="63"/>
      <c r="M18" s="107"/>
      <c r="N18" s="60" t="str">
        <f>IF(MONTH(DATE(($C$3),O$6,$A18))&lt;&gt;O$6,"",CHOOSE(WEEKDAY(DATE(($C$3),O$6,$A18),1),"日","月","火","水","木","金","土")&amp;IF(ISNA(VLOOKUP(DATE(($C$3),O$6,$A18),祝日一覧!$A$2:$B$74,2,FALSE)),"","（祝）"))</f>
        <v>火（祝）</v>
      </c>
      <c r="O18" s="63"/>
      <c r="P18" s="107"/>
      <c r="Q18" s="60" t="str">
        <f>IF(MONTH(DATE(($C$3),R$6,$A18))&lt;&gt;R$6,"",CHOOSE(WEEKDAY(DATE(($C$3),R$6,$A18),1),"日","月","火","水","木","金","土")&amp;IF(ISNA(VLOOKUP(DATE(($C$3),R$6,$A18),祝日一覧!$A$2:$B$74,2,FALSE)),"","（祝）"))</f>
        <v>金</v>
      </c>
      <c r="R18" s="63"/>
      <c r="S18" s="107"/>
      <c r="T18" s="60" t="str">
        <f>IF(MONTH(DATE(($C$3),U$6,$A18))&lt;&gt;U$6,"",CHOOSE(WEEKDAY(DATE(($C$3),U$6,$A18),1),"日","月","火","水","木","金","土")&amp;IF(ISNA(VLOOKUP(DATE(($C$3),U$6,$A18),祝日一覧!$A$2:$B$74,2,FALSE)),"","（祝）"))</f>
        <v>日</v>
      </c>
      <c r="U18" s="63"/>
      <c r="V18" s="107"/>
      <c r="W18" s="60" t="str">
        <f>IF(MONTH(DATE(($C$3),X$6,$A18))&lt;&gt;X$6,"",CHOOSE(WEEKDAY(DATE(($C$3),X$6,$A18),1),"日","月","火","水","木","金","土")&amp;IF(ISNA(VLOOKUP(DATE(($C$3),X$6,$A18),祝日一覧!$A$2:$B$74,2,FALSE)),"","（祝）"))</f>
        <v>水</v>
      </c>
      <c r="X18" s="63"/>
      <c r="Y18" s="107"/>
      <c r="Z18" s="60" t="str">
        <f>IF(MONTH(DATE(($C$3),AA$6,$A18))&lt;&gt;AA$6,"",CHOOSE(WEEKDAY(DATE(($C$3),AA$6,$A18),1),"日","月","火","水","木","金","土")&amp;IF(ISNA(VLOOKUP(DATE(($C$3),AA$6,$A18),祝日一覧!$A$2:$B$74,2,FALSE)),"","（祝）"))</f>
        <v>金</v>
      </c>
      <c r="AA18" s="63"/>
      <c r="AB18" s="107"/>
      <c r="AC18" s="60" t="str">
        <f>IF(MONTH(DATE(($C$3+1),AD$6,$A18))&lt;&gt;AD$6,"",CHOOSE(WEEKDAY(DATE(($C$3+1),AD$6,$A18),1),"日","月","火","水","木","金","土")&amp;IF(ISNA(VLOOKUP(DATE(($C$3+1),AD$6,$A18),祝日一覧!$A$2:$B$74,2,FALSE)),"","（祝）"))</f>
        <v>月（祝）</v>
      </c>
      <c r="AD18" s="63"/>
      <c r="AE18" s="107"/>
      <c r="AF18" s="60" t="str">
        <f>IF(MONTH(DATE(($C$3+1),AG$6,$A18))&lt;&gt;AG$6,"",CHOOSE(WEEKDAY(DATE(($C$3+1),AG$6,$A18),1),"日","月","火","水","木","金","土")&amp;IF(ISNA(VLOOKUP(DATE(($C$3+1),AG$6,$A18),祝日一覧!$A$2:$B$74,2,FALSE)),"","（祝）"))</f>
        <v>木（祝）</v>
      </c>
      <c r="AG18" s="63"/>
      <c r="AH18" s="107"/>
      <c r="AI18" s="60" t="str">
        <f>IF(MONTH(DATE(($C$3+1),AJ$6,$A18))&lt;&gt;AJ$6,"",CHOOSE(WEEKDAY(DATE(($C$3+1),AJ$6,$A18),1),"日","月","火","水","木","金","土")&amp;IF(ISNA(VLOOKUP(DATE(($C$3+1),AJ$6,$A18),祝日一覧!$A$2:$B$74,2,FALSE)),"","（祝）"))</f>
        <v>木</v>
      </c>
      <c r="AJ18" s="63"/>
      <c r="AK18" s="107"/>
      <c r="AL18" s="89">
        <v>11</v>
      </c>
    </row>
    <row r="19" spans="1:38" ht="14.85" customHeight="1">
      <c r="A19" s="88">
        <v>12</v>
      </c>
      <c r="B19" s="58" t="str">
        <f>IF(MONTH(DATE(($C$3),C$6,$A19))&lt;&gt;C$6,"",CHOOSE(WEEKDAY(DATE(($C$3),C$6,$A19),1),"日","月","火","水","木","金","土")&amp;IF(ISNA(VLOOKUP(DATE(($C$3),C$6,$A19),祝日一覧!$A$2:$B$74,2,FALSE)),"","（祝）"))</f>
        <v>日</v>
      </c>
      <c r="C19" s="63"/>
      <c r="D19" s="107"/>
      <c r="E19" s="60" t="str">
        <f>IF(MONTH(DATE(($C$3),F$6,$A19))&lt;&gt;F$6,"",CHOOSE(WEEKDAY(DATE(($C$3),F$6,$A19),1),"日","月","火","水","木","金","土")&amp;IF(ISNA(VLOOKUP(DATE(($C$3),F$6,$A19),祝日一覧!$A$2:$B$74,2,FALSE)),"","（祝）"))</f>
        <v>火</v>
      </c>
      <c r="F19" s="63"/>
      <c r="G19" s="107"/>
      <c r="H19" s="60" t="str">
        <f>IF(MONTH(DATE(($C$3),I$6,$A19))&lt;&gt;I$6,"",CHOOSE(WEEKDAY(DATE(($C$3),I$6,$A19),1),"日","月","火","水","木","金","土")&amp;IF(ISNA(VLOOKUP(DATE(($C$3),I$6,$A19),祝日一覧!$A$2:$B$74,2,FALSE)),"","（祝）"))</f>
        <v>金</v>
      </c>
      <c r="I19" s="63"/>
      <c r="J19" s="107"/>
      <c r="K19" s="60" t="str">
        <f>IF(MONTH(DATE(($C$3),L$6,$A19))&lt;&gt;L$6,"",CHOOSE(WEEKDAY(DATE(($C$3),L$6,$A19),1),"日","月","火","水","木","金","土")&amp;IF(ISNA(VLOOKUP(DATE(($C$3),L$6,$A19),祝日一覧!$A$2:$B$74,2,FALSE)),"","（祝）"))</f>
        <v>日</v>
      </c>
      <c r="L19" s="63"/>
      <c r="M19" s="107"/>
      <c r="N19" s="60" t="str">
        <f>IF(MONTH(DATE(($C$3),O$6,$A19))&lt;&gt;O$6,"",CHOOSE(WEEKDAY(DATE(($C$3),O$6,$A19),1),"日","月","火","水","木","金","土")&amp;IF(ISNA(VLOOKUP(DATE(($C$3),O$6,$A19),祝日一覧!$A$2:$B$74,2,FALSE)),"","（祝）"))</f>
        <v>水</v>
      </c>
      <c r="O19" s="63"/>
      <c r="P19" s="107"/>
      <c r="Q19" s="60" t="str">
        <f>IF(MONTH(DATE(($C$3),R$6,$A19))&lt;&gt;R$6,"",CHOOSE(WEEKDAY(DATE(($C$3),R$6,$A19),1),"日","月","火","水","木","金","土")&amp;IF(ISNA(VLOOKUP(DATE(($C$3),R$6,$A19),祝日一覧!$A$2:$B$74,2,FALSE)),"","（祝）"))</f>
        <v>土</v>
      </c>
      <c r="R19" s="63"/>
      <c r="S19" s="107"/>
      <c r="T19" s="60" t="str">
        <f>IF(MONTH(DATE(($C$3),U$6,$A19))&lt;&gt;U$6,"",CHOOSE(WEEKDAY(DATE(($C$3),U$6,$A19),1),"日","月","火","水","木","金","土")&amp;IF(ISNA(VLOOKUP(DATE(($C$3),U$6,$A19),祝日一覧!$A$2:$B$74,2,FALSE)),"","（祝）"))</f>
        <v>月（祝）</v>
      </c>
      <c r="U19" s="63"/>
      <c r="V19" s="107"/>
      <c r="W19" s="60" t="str">
        <f>IF(MONTH(DATE(($C$3),X$6,$A19))&lt;&gt;X$6,"",CHOOSE(WEEKDAY(DATE(($C$3),X$6,$A19),1),"日","月","火","水","木","金","土")&amp;IF(ISNA(VLOOKUP(DATE(($C$3),X$6,$A19),祝日一覧!$A$2:$B$74,2,FALSE)),"","（祝）"))</f>
        <v>木</v>
      </c>
      <c r="X19" s="63"/>
      <c r="Y19" s="107"/>
      <c r="Z19" s="60" t="str">
        <f>IF(MONTH(DATE(($C$3),AA$6,$A19))&lt;&gt;AA$6,"",CHOOSE(WEEKDAY(DATE(($C$3),AA$6,$A19),1),"日","月","火","水","木","金","土")&amp;IF(ISNA(VLOOKUP(DATE(($C$3),AA$6,$A19),祝日一覧!$A$2:$B$74,2,FALSE)),"","（祝）"))</f>
        <v>土</v>
      </c>
      <c r="AA19" s="63"/>
      <c r="AB19" s="107"/>
      <c r="AC19" s="60" t="str">
        <f>IF(MONTH(DATE(($C$3+1),AD$6,$A19))&lt;&gt;AD$6,"",CHOOSE(WEEKDAY(DATE(($C$3+1),AD$6,$A19),1),"日","月","火","水","木","金","土")&amp;IF(ISNA(VLOOKUP(DATE(($C$3+1),AD$6,$A19),祝日一覧!$A$2:$B$74,2,FALSE)),"","（祝）"))</f>
        <v>火</v>
      </c>
      <c r="AD19" s="63"/>
      <c r="AE19" s="107"/>
      <c r="AF19" s="60" t="str">
        <f>IF(MONTH(DATE(($C$3+1),AG$6,$A19))&lt;&gt;AG$6,"",CHOOSE(WEEKDAY(DATE(($C$3+1),AG$6,$A19),1),"日","月","火","水","木","金","土")&amp;IF(ISNA(VLOOKUP(DATE(($C$3+1),AG$6,$A19),祝日一覧!$A$2:$B$74,2,FALSE)),"","（祝）"))</f>
        <v>金</v>
      </c>
      <c r="AG19" s="63"/>
      <c r="AH19" s="107"/>
      <c r="AI19" s="60" t="str">
        <f>IF(MONTH(DATE(($C$3+1),AJ$6,$A19))&lt;&gt;AJ$6,"",CHOOSE(WEEKDAY(DATE(($C$3+1),AJ$6,$A19),1),"日","月","火","水","木","金","土")&amp;IF(ISNA(VLOOKUP(DATE(($C$3+1),AJ$6,$A19),祝日一覧!$A$2:$B$74,2,FALSE)),"","（祝）"))</f>
        <v>金</v>
      </c>
      <c r="AJ19" s="63"/>
      <c r="AK19" s="107"/>
      <c r="AL19" s="89">
        <v>12</v>
      </c>
    </row>
    <row r="20" spans="1:38" ht="14.85" customHeight="1">
      <c r="A20" s="88">
        <v>13</v>
      </c>
      <c r="B20" s="58" t="str">
        <f>IF(MONTH(DATE(($C$3),C$6,$A20))&lt;&gt;C$6,"",CHOOSE(WEEKDAY(DATE(($C$3),C$6,$A20),1),"日","月","火","水","木","金","土")&amp;IF(ISNA(VLOOKUP(DATE(($C$3),C$6,$A20),祝日一覧!$A$2:$B$74,2,FALSE)),"","（祝）"))</f>
        <v>月</v>
      </c>
      <c r="C20" s="63"/>
      <c r="D20" s="107"/>
      <c r="E20" s="60" t="str">
        <f>IF(MONTH(DATE(($C$3),F$6,$A20))&lt;&gt;F$6,"",CHOOSE(WEEKDAY(DATE(($C$3),F$6,$A20),1),"日","月","火","水","木","金","土")&amp;IF(ISNA(VLOOKUP(DATE(($C$3),F$6,$A20),祝日一覧!$A$2:$B$74,2,FALSE)),"","（祝）"))</f>
        <v>水</v>
      </c>
      <c r="F20" s="63"/>
      <c r="G20" s="107"/>
      <c r="H20" s="60" t="str">
        <f>IF(MONTH(DATE(($C$3),I$6,$A20))&lt;&gt;I$6,"",CHOOSE(WEEKDAY(DATE(($C$3),I$6,$A20),1),"日","月","火","水","木","金","土")&amp;IF(ISNA(VLOOKUP(DATE(($C$3),I$6,$A20),祝日一覧!$A$2:$B$74,2,FALSE)),"","（祝）"))</f>
        <v>土</v>
      </c>
      <c r="I20" s="63"/>
      <c r="J20" s="107"/>
      <c r="K20" s="60" t="str">
        <f>IF(MONTH(DATE(($C$3),L$6,$A20))&lt;&gt;L$6,"",CHOOSE(WEEKDAY(DATE(($C$3),L$6,$A20),1),"日","月","火","水","木","金","土")&amp;IF(ISNA(VLOOKUP(DATE(($C$3),L$6,$A20),祝日一覧!$A$2:$B$74,2,FALSE)),"","（祝）"))</f>
        <v>月</v>
      </c>
      <c r="L20" s="63"/>
      <c r="M20" s="107"/>
      <c r="N20" s="60" t="str">
        <f>IF(MONTH(DATE(($C$3),O$6,$A20))&lt;&gt;O$6,"",CHOOSE(WEEKDAY(DATE(($C$3),O$6,$A20),1),"日","月","火","水","木","金","土")&amp;IF(ISNA(VLOOKUP(DATE(($C$3),O$6,$A20),祝日一覧!$A$2:$B$74,2,FALSE)),"","（祝）"))</f>
        <v>木</v>
      </c>
      <c r="O20" s="63"/>
      <c r="P20" s="107"/>
      <c r="Q20" s="60" t="str">
        <f>IF(MONTH(DATE(($C$3),R$6,$A20))&lt;&gt;R$6,"",CHOOSE(WEEKDAY(DATE(($C$3),R$6,$A20),1),"日","月","火","水","木","金","土")&amp;IF(ISNA(VLOOKUP(DATE(($C$3),R$6,$A20),祝日一覧!$A$2:$B$74,2,FALSE)),"","（祝）"))</f>
        <v>日</v>
      </c>
      <c r="R20" s="63"/>
      <c r="S20" s="107"/>
      <c r="T20" s="60" t="str">
        <f>IF(MONTH(DATE(($C$3),U$6,$A20))&lt;&gt;U$6,"",CHOOSE(WEEKDAY(DATE(($C$3),U$6,$A20),1),"日","月","火","水","木","金","土")&amp;IF(ISNA(VLOOKUP(DATE(($C$3),U$6,$A20),祝日一覧!$A$2:$B$74,2,FALSE)),"","（祝）"))</f>
        <v>火</v>
      </c>
      <c r="U20" s="63"/>
      <c r="V20" s="107"/>
      <c r="W20" s="60" t="str">
        <f>IF(MONTH(DATE(($C$3),X$6,$A20))&lt;&gt;X$6,"",CHOOSE(WEEKDAY(DATE(($C$3),X$6,$A20),1),"日","月","火","水","木","金","土")&amp;IF(ISNA(VLOOKUP(DATE(($C$3),X$6,$A20),祝日一覧!$A$2:$B$74,2,FALSE)),"","（祝）"))</f>
        <v>金</v>
      </c>
      <c r="X20" s="63"/>
      <c r="Y20" s="107"/>
      <c r="Z20" s="60" t="str">
        <f>IF(MONTH(DATE(($C$3),AA$6,$A20))&lt;&gt;AA$6,"",CHOOSE(WEEKDAY(DATE(($C$3),AA$6,$A20),1),"日","月","火","水","木","金","土")&amp;IF(ISNA(VLOOKUP(DATE(($C$3),AA$6,$A20),祝日一覧!$A$2:$B$74,2,FALSE)),"","（祝）"))</f>
        <v>日</v>
      </c>
      <c r="AA20" s="63"/>
      <c r="AB20" s="107"/>
      <c r="AC20" s="60" t="str">
        <f>IF(MONTH(DATE(($C$3+1),AD$6,$A20))&lt;&gt;AD$6,"",CHOOSE(WEEKDAY(DATE(($C$3+1),AD$6,$A20),1),"日","月","火","水","木","金","土")&amp;IF(ISNA(VLOOKUP(DATE(($C$3+1),AD$6,$A20),祝日一覧!$A$2:$B$74,2,FALSE)),"","（祝）"))</f>
        <v>水</v>
      </c>
      <c r="AD20" s="63"/>
      <c r="AE20" s="107"/>
      <c r="AF20" s="60" t="str">
        <f>IF(MONTH(DATE(($C$3+1),AG$6,$A20))&lt;&gt;AG$6,"",CHOOSE(WEEKDAY(DATE(($C$3+1),AG$6,$A20),1),"日","月","火","水","木","金","土")&amp;IF(ISNA(VLOOKUP(DATE(($C$3+1),AG$6,$A20),祝日一覧!$A$2:$B$74,2,FALSE)),"","（祝）"))</f>
        <v>土</v>
      </c>
      <c r="AG20" s="63"/>
      <c r="AH20" s="107"/>
      <c r="AI20" s="60" t="str">
        <f>IF(MONTH(DATE(($C$3+1),AJ$6,$A20))&lt;&gt;AJ$6,"",CHOOSE(WEEKDAY(DATE(($C$3+1),AJ$6,$A20),1),"日","月","火","水","木","金","土")&amp;IF(ISNA(VLOOKUP(DATE(($C$3+1),AJ$6,$A20),祝日一覧!$A$2:$B$74,2,FALSE)),"","（祝）"))</f>
        <v>土</v>
      </c>
      <c r="AJ20" s="63"/>
      <c r="AK20" s="107"/>
      <c r="AL20" s="89">
        <v>13</v>
      </c>
    </row>
    <row r="21" spans="1:38" ht="14.85" customHeight="1">
      <c r="A21" s="88">
        <v>14</v>
      </c>
      <c r="B21" s="58" t="str">
        <f>IF(MONTH(DATE(($C$3),C$6,$A21))&lt;&gt;C$6,"",CHOOSE(WEEKDAY(DATE(($C$3),C$6,$A21),1),"日","月","火","水","木","金","土")&amp;IF(ISNA(VLOOKUP(DATE(($C$3),C$6,$A21),祝日一覧!$A$2:$B$74,2,FALSE)),"","（祝）"))</f>
        <v>火</v>
      </c>
      <c r="C21" s="63"/>
      <c r="D21" s="107"/>
      <c r="E21" s="60" t="str">
        <f>IF(MONTH(DATE(($C$3),F$6,$A21))&lt;&gt;F$6,"",CHOOSE(WEEKDAY(DATE(($C$3),F$6,$A21),1),"日","月","火","水","木","金","土")&amp;IF(ISNA(VLOOKUP(DATE(($C$3),F$6,$A21),祝日一覧!$A$2:$B$74,2,FALSE)),"","（祝）"))</f>
        <v>木</v>
      </c>
      <c r="F21" s="63"/>
      <c r="G21" s="107"/>
      <c r="H21" s="60" t="str">
        <f>IF(MONTH(DATE(($C$3),I$6,$A21))&lt;&gt;I$6,"",CHOOSE(WEEKDAY(DATE(($C$3),I$6,$A21),1),"日","月","火","水","木","金","土")&amp;IF(ISNA(VLOOKUP(DATE(($C$3),I$6,$A21),祝日一覧!$A$2:$B$74,2,FALSE)),"","（祝）"))</f>
        <v>日</v>
      </c>
      <c r="I21" s="63"/>
      <c r="J21" s="107"/>
      <c r="K21" s="60" t="str">
        <f>IF(MONTH(DATE(($C$3),L$6,$A21))&lt;&gt;L$6,"",CHOOSE(WEEKDAY(DATE(($C$3),L$6,$A21),1),"日","月","火","水","木","金","土")&amp;IF(ISNA(VLOOKUP(DATE(($C$3),L$6,$A21),祝日一覧!$A$2:$B$74,2,FALSE)),"","（祝）"))</f>
        <v>火</v>
      </c>
      <c r="L21" s="63"/>
      <c r="M21" s="107"/>
      <c r="N21" s="60" t="str">
        <f>IF(MONTH(DATE(($C$3),O$6,$A21))&lt;&gt;O$6,"",CHOOSE(WEEKDAY(DATE(($C$3),O$6,$A21),1),"日","月","火","水","木","金","土")&amp;IF(ISNA(VLOOKUP(DATE(($C$3),O$6,$A21),祝日一覧!$A$2:$B$74,2,FALSE)),"","（祝）"))</f>
        <v>金</v>
      </c>
      <c r="O21" s="63"/>
      <c r="P21" s="107"/>
      <c r="Q21" s="60" t="str">
        <f>IF(MONTH(DATE(($C$3),R$6,$A21))&lt;&gt;R$6,"",CHOOSE(WEEKDAY(DATE(($C$3),R$6,$A21),1),"日","月","火","水","木","金","土")&amp;IF(ISNA(VLOOKUP(DATE(($C$3),R$6,$A21),祝日一覧!$A$2:$B$74,2,FALSE)),"","（祝）"))</f>
        <v>月</v>
      </c>
      <c r="R21" s="63"/>
      <c r="S21" s="107"/>
      <c r="T21" s="60" t="str">
        <f>IF(MONTH(DATE(($C$3),U$6,$A21))&lt;&gt;U$6,"",CHOOSE(WEEKDAY(DATE(($C$3),U$6,$A21),1),"日","月","火","水","木","金","土")&amp;IF(ISNA(VLOOKUP(DATE(($C$3),U$6,$A21),祝日一覧!$A$2:$B$74,2,FALSE)),"","（祝）"))</f>
        <v>水</v>
      </c>
      <c r="U21" s="63"/>
      <c r="V21" s="107"/>
      <c r="W21" s="60" t="str">
        <f>IF(MONTH(DATE(($C$3),X$6,$A21))&lt;&gt;X$6,"",CHOOSE(WEEKDAY(DATE(($C$3),X$6,$A21),1),"日","月","火","水","木","金","土")&amp;IF(ISNA(VLOOKUP(DATE(($C$3),X$6,$A21),祝日一覧!$A$2:$B$74,2,FALSE)),"","（祝）"))</f>
        <v>土</v>
      </c>
      <c r="X21" s="63"/>
      <c r="Y21" s="107"/>
      <c r="Z21" s="60" t="str">
        <f>IF(MONTH(DATE(($C$3),AA$6,$A21))&lt;&gt;AA$6,"",CHOOSE(WEEKDAY(DATE(($C$3),AA$6,$A21),1),"日","月","火","水","木","金","土")&amp;IF(ISNA(VLOOKUP(DATE(($C$3),AA$6,$A21),祝日一覧!$A$2:$B$74,2,FALSE)),"","（祝）"))</f>
        <v>月</v>
      </c>
      <c r="AA21" s="63"/>
      <c r="AB21" s="107"/>
      <c r="AC21" s="60" t="str">
        <f>IF(MONTH(DATE(($C$3+1),AD$6,$A21))&lt;&gt;AD$6,"",CHOOSE(WEEKDAY(DATE(($C$3+1),AD$6,$A21),1),"日","月","火","水","木","金","土")&amp;IF(ISNA(VLOOKUP(DATE(($C$3+1),AD$6,$A21),祝日一覧!$A$2:$B$74,2,FALSE)),"","（祝）"))</f>
        <v>木</v>
      </c>
      <c r="AD21" s="63"/>
      <c r="AE21" s="107"/>
      <c r="AF21" s="60" t="str">
        <f>IF(MONTH(DATE(($C$3+1),AG$6,$A21))&lt;&gt;AG$6,"",CHOOSE(WEEKDAY(DATE(($C$3+1),AG$6,$A21),1),"日","月","火","水","木","金","土")&amp;IF(ISNA(VLOOKUP(DATE(($C$3+1),AG$6,$A21),祝日一覧!$A$2:$B$74,2,FALSE)),"","（祝）"))</f>
        <v>日</v>
      </c>
      <c r="AG21" s="63"/>
      <c r="AH21" s="107"/>
      <c r="AI21" s="60" t="str">
        <f>IF(MONTH(DATE(($C$3+1),AJ$6,$A21))&lt;&gt;AJ$6,"",CHOOSE(WEEKDAY(DATE(($C$3+1),AJ$6,$A21),1),"日","月","火","水","木","金","土")&amp;IF(ISNA(VLOOKUP(DATE(($C$3+1),AJ$6,$A21),祝日一覧!$A$2:$B$74,2,FALSE)),"","（祝）"))</f>
        <v>日</v>
      </c>
      <c r="AJ21" s="63"/>
      <c r="AK21" s="107"/>
      <c r="AL21" s="89">
        <v>14</v>
      </c>
    </row>
    <row r="22" spans="1:38" ht="14.85" customHeight="1">
      <c r="A22" s="88">
        <v>15</v>
      </c>
      <c r="B22" s="58" t="str">
        <f>IF(MONTH(DATE(($C$3),C$6,$A22))&lt;&gt;C$6,"",CHOOSE(WEEKDAY(DATE(($C$3),C$6,$A22),1),"日","月","火","水","木","金","土")&amp;IF(ISNA(VLOOKUP(DATE(($C$3),C$6,$A22),祝日一覧!$A$2:$B$74,2,FALSE)),"","（祝）"))</f>
        <v>水</v>
      </c>
      <c r="C22" s="63"/>
      <c r="D22" s="107"/>
      <c r="E22" s="60" t="str">
        <f>IF(MONTH(DATE(($C$3),F$6,$A22))&lt;&gt;F$6,"",CHOOSE(WEEKDAY(DATE(($C$3),F$6,$A22),1),"日","月","火","水","木","金","土")&amp;IF(ISNA(VLOOKUP(DATE(($C$3),F$6,$A22),祝日一覧!$A$2:$B$74,2,FALSE)),"","（祝）"))</f>
        <v>金</v>
      </c>
      <c r="F22" s="63"/>
      <c r="G22" s="107"/>
      <c r="H22" s="60" t="str">
        <f>IF(MONTH(DATE(($C$3),I$6,$A22))&lt;&gt;I$6,"",CHOOSE(WEEKDAY(DATE(($C$3),I$6,$A22),1),"日","月","火","水","木","金","土")&amp;IF(ISNA(VLOOKUP(DATE(($C$3),I$6,$A22),祝日一覧!$A$2:$B$74,2,FALSE)),"","（祝）"))</f>
        <v>月</v>
      </c>
      <c r="I22" s="63"/>
      <c r="J22" s="107"/>
      <c r="K22" s="60" t="str">
        <f>IF(MONTH(DATE(($C$3),L$6,$A22))&lt;&gt;L$6,"",CHOOSE(WEEKDAY(DATE(($C$3),L$6,$A22),1),"日","月","火","水","木","金","土")&amp;IF(ISNA(VLOOKUP(DATE(($C$3),L$6,$A22),祝日一覧!$A$2:$B$74,2,FALSE)),"","（祝）"))</f>
        <v>水</v>
      </c>
      <c r="L22" s="63"/>
      <c r="M22" s="107"/>
      <c r="N22" s="60" t="str">
        <f>IF(MONTH(DATE(($C$3),O$6,$A22))&lt;&gt;O$6,"",CHOOSE(WEEKDAY(DATE(($C$3),O$6,$A22),1),"日","月","火","水","木","金","土")&amp;IF(ISNA(VLOOKUP(DATE(($C$3),O$6,$A22),祝日一覧!$A$2:$B$74,2,FALSE)),"","（祝）"))</f>
        <v>土</v>
      </c>
      <c r="O22" s="63"/>
      <c r="P22" s="107"/>
      <c r="Q22" s="60" t="str">
        <f>IF(MONTH(DATE(($C$3),R$6,$A22))&lt;&gt;R$6,"",CHOOSE(WEEKDAY(DATE(($C$3),R$6,$A22),1),"日","月","火","水","木","金","土")&amp;IF(ISNA(VLOOKUP(DATE(($C$3),R$6,$A22),祝日一覧!$A$2:$B$74,2,FALSE)),"","（祝）"))</f>
        <v>火</v>
      </c>
      <c r="R22" s="63"/>
      <c r="S22" s="107"/>
      <c r="T22" s="60" t="str">
        <f>IF(MONTH(DATE(($C$3),U$6,$A22))&lt;&gt;U$6,"",CHOOSE(WEEKDAY(DATE(($C$3),U$6,$A22),1),"日","月","火","水","木","金","土")&amp;IF(ISNA(VLOOKUP(DATE(($C$3),U$6,$A22),祝日一覧!$A$2:$B$74,2,FALSE)),"","（祝）"))</f>
        <v>木</v>
      </c>
      <c r="U22" s="63"/>
      <c r="V22" s="107"/>
      <c r="W22" s="60" t="str">
        <f>IF(MONTH(DATE(($C$3),X$6,$A22))&lt;&gt;X$6,"",CHOOSE(WEEKDAY(DATE(($C$3),X$6,$A22),1),"日","月","火","水","木","金","土")&amp;IF(ISNA(VLOOKUP(DATE(($C$3),X$6,$A22),祝日一覧!$A$2:$B$74,2,FALSE)),"","（祝）"))</f>
        <v>日</v>
      </c>
      <c r="X22" s="63"/>
      <c r="Y22" s="107"/>
      <c r="Z22" s="60" t="str">
        <f>IF(MONTH(DATE(($C$3),AA$6,$A22))&lt;&gt;AA$6,"",CHOOSE(WEEKDAY(DATE(($C$3),AA$6,$A22),1),"日","月","火","水","木","金","土")&amp;IF(ISNA(VLOOKUP(DATE(($C$3),AA$6,$A22),祝日一覧!$A$2:$B$74,2,FALSE)),"","（祝）"))</f>
        <v>火</v>
      </c>
      <c r="AA22" s="63"/>
      <c r="AB22" s="107"/>
      <c r="AC22" s="60" t="str">
        <f>IF(MONTH(DATE(($C$3+1),AD$6,$A22))&lt;&gt;AD$6,"",CHOOSE(WEEKDAY(DATE(($C$3+1),AD$6,$A22),1),"日","月","火","水","木","金","土")&amp;IF(ISNA(VLOOKUP(DATE(($C$3+1),AD$6,$A22),祝日一覧!$A$2:$B$74,2,FALSE)),"","（祝）"))</f>
        <v>金</v>
      </c>
      <c r="AD22" s="63"/>
      <c r="AE22" s="107"/>
      <c r="AF22" s="60" t="str">
        <f>IF(MONTH(DATE(($C$3+1),AG$6,$A22))&lt;&gt;AG$6,"",CHOOSE(WEEKDAY(DATE(($C$3+1),AG$6,$A22),1),"日","月","火","水","木","金","土")&amp;IF(ISNA(VLOOKUP(DATE(($C$3+1),AG$6,$A22),祝日一覧!$A$2:$B$74,2,FALSE)),"","（祝）"))</f>
        <v>月</v>
      </c>
      <c r="AG22" s="63"/>
      <c r="AH22" s="107"/>
      <c r="AI22" s="60" t="str">
        <f>IF(MONTH(DATE(($C$3+1),AJ$6,$A22))&lt;&gt;AJ$6,"",CHOOSE(WEEKDAY(DATE(($C$3+1),AJ$6,$A22),1),"日","月","火","水","木","金","土")&amp;IF(ISNA(VLOOKUP(DATE(($C$3+1),AJ$6,$A22),祝日一覧!$A$2:$B$74,2,FALSE)),"","（祝）"))</f>
        <v>月</v>
      </c>
      <c r="AJ22" s="63"/>
      <c r="AK22" s="107"/>
      <c r="AL22" s="89">
        <v>15</v>
      </c>
    </row>
    <row r="23" spans="1:38" ht="14.85" customHeight="1">
      <c r="A23" s="88">
        <v>16</v>
      </c>
      <c r="B23" s="58" t="str">
        <f>IF(MONTH(DATE(($C$3),C$6,$A23))&lt;&gt;C$6,"",CHOOSE(WEEKDAY(DATE(($C$3),C$6,$A23),1),"日","月","火","水","木","金","土")&amp;IF(ISNA(VLOOKUP(DATE(($C$3),C$6,$A23),祝日一覧!$A$2:$B$74,2,FALSE)),"","（祝）"))</f>
        <v>木</v>
      </c>
      <c r="C23" s="63"/>
      <c r="D23" s="107"/>
      <c r="E23" s="60" t="str">
        <f>IF(MONTH(DATE(($C$3),F$6,$A23))&lt;&gt;F$6,"",CHOOSE(WEEKDAY(DATE(($C$3),F$6,$A23),1),"日","月","火","水","木","金","土")&amp;IF(ISNA(VLOOKUP(DATE(($C$3),F$6,$A23),祝日一覧!$A$2:$B$74,2,FALSE)),"","（祝）"))</f>
        <v>土</v>
      </c>
      <c r="F23" s="63"/>
      <c r="G23" s="107"/>
      <c r="H23" s="60" t="str">
        <f>IF(MONTH(DATE(($C$3),I$6,$A23))&lt;&gt;I$6,"",CHOOSE(WEEKDAY(DATE(($C$3),I$6,$A23),1),"日","月","火","水","木","金","土")&amp;IF(ISNA(VLOOKUP(DATE(($C$3),I$6,$A23),祝日一覧!$A$2:$B$74,2,FALSE)),"","（祝）"))</f>
        <v>火</v>
      </c>
      <c r="I23" s="63"/>
      <c r="J23" s="107"/>
      <c r="K23" s="60" t="str">
        <f>IF(MONTH(DATE(($C$3),L$6,$A23))&lt;&gt;L$6,"",CHOOSE(WEEKDAY(DATE(($C$3),L$6,$A23),1),"日","月","火","水","木","金","土")&amp;IF(ISNA(VLOOKUP(DATE(($C$3),L$6,$A23),祝日一覧!$A$2:$B$74,2,FALSE)),"","（祝）"))</f>
        <v>木</v>
      </c>
      <c r="L23" s="63"/>
      <c r="M23" s="107"/>
      <c r="N23" s="60" t="str">
        <f>IF(MONTH(DATE(($C$3),O$6,$A23))&lt;&gt;O$6,"",CHOOSE(WEEKDAY(DATE(($C$3),O$6,$A23),1),"日","月","火","水","木","金","土")&amp;IF(ISNA(VLOOKUP(DATE(($C$3),O$6,$A23),祝日一覧!$A$2:$B$74,2,FALSE)),"","（祝）"))</f>
        <v>日</v>
      </c>
      <c r="O23" s="63"/>
      <c r="P23" s="107"/>
      <c r="Q23" s="60" t="str">
        <f>IF(MONTH(DATE(($C$3),R$6,$A23))&lt;&gt;R$6,"",CHOOSE(WEEKDAY(DATE(($C$3),R$6,$A23),1),"日","月","火","水","木","金","土")&amp;IF(ISNA(VLOOKUP(DATE(($C$3),R$6,$A23),祝日一覧!$A$2:$B$74,2,FALSE)),"","（祝）"))</f>
        <v>水</v>
      </c>
      <c r="R23" s="63"/>
      <c r="S23" s="107"/>
      <c r="T23" s="60" t="str">
        <f>IF(MONTH(DATE(($C$3),U$6,$A23))&lt;&gt;U$6,"",CHOOSE(WEEKDAY(DATE(($C$3),U$6,$A23),1),"日","月","火","水","木","金","土")&amp;IF(ISNA(VLOOKUP(DATE(($C$3),U$6,$A23),祝日一覧!$A$2:$B$74,2,FALSE)),"","（祝）"))</f>
        <v>金</v>
      </c>
      <c r="U23" s="63"/>
      <c r="V23" s="107"/>
      <c r="W23" s="60" t="str">
        <f>IF(MONTH(DATE(($C$3),X$6,$A23))&lt;&gt;X$6,"",CHOOSE(WEEKDAY(DATE(($C$3),X$6,$A23),1),"日","月","火","水","木","金","土")&amp;IF(ISNA(VLOOKUP(DATE(($C$3),X$6,$A23),祝日一覧!$A$2:$B$74,2,FALSE)),"","（祝）"))</f>
        <v>月</v>
      </c>
      <c r="X23" s="63"/>
      <c r="Y23" s="107"/>
      <c r="Z23" s="60" t="str">
        <f>IF(MONTH(DATE(($C$3),AA$6,$A23))&lt;&gt;AA$6,"",CHOOSE(WEEKDAY(DATE(($C$3),AA$6,$A23),1),"日","月","火","水","木","金","土")&amp;IF(ISNA(VLOOKUP(DATE(($C$3),AA$6,$A23),祝日一覧!$A$2:$B$74,2,FALSE)),"","（祝）"))</f>
        <v>水</v>
      </c>
      <c r="AA23" s="63"/>
      <c r="AB23" s="107"/>
      <c r="AC23" s="60" t="str">
        <f>IF(MONTH(DATE(($C$3+1),AD$6,$A23))&lt;&gt;AD$6,"",CHOOSE(WEEKDAY(DATE(($C$3+1),AD$6,$A23),1),"日","月","火","水","木","金","土")&amp;IF(ISNA(VLOOKUP(DATE(($C$3+1),AD$6,$A23),祝日一覧!$A$2:$B$74,2,FALSE)),"","（祝）"))</f>
        <v>土</v>
      </c>
      <c r="AD23" s="63"/>
      <c r="AE23" s="107"/>
      <c r="AF23" s="60" t="str">
        <f>IF(MONTH(DATE(($C$3+1),AG$6,$A23))&lt;&gt;AG$6,"",CHOOSE(WEEKDAY(DATE(($C$3+1),AG$6,$A23),1),"日","月","火","水","木","金","土")&amp;IF(ISNA(VLOOKUP(DATE(($C$3+1),AG$6,$A23),祝日一覧!$A$2:$B$74,2,FALSE)),"","（祝）"))</f>
        <v>火</v>
      </c>
      <c r="AG23" s="63"/>
      <c r="AH23" s="107"/>
      <c r="AI23" s="60" t="str">
        <f>IF(MONTH(DATE(($C$3+1),AJ$6,$A23))&lt;&gt;AJ$6,"",CHOOSE(WEEKDAY(DATE(($C$3+1),AJ$6,$A23),1),"日","月","火","水","木","金","土")&amp;IF(ISNA(VLOOKUP(DATE(($C$3+1),AJ$6,$A23),祝日一覧!$A$2:$B$74,2,FALSE)),"","（祝）"))</f>
        <v>火</v>
      </c>
      <c r="AJ23" s="63"/>
      <c r="AK23" s="107"/>
      <c r="AL23" s="89">
        <v>16</v>
      </c>
    </row>
    <row r="24" spans="1:38" ht="14.85" customHeight="1">
      <c r="A24" s="88">
        <v>17</v>
      </c>
      <c r="B24" s="58" t="str">
        <f>IF(MONTH(DATE(($C$3),C$6,$A24))&lt;&gt;C$6,"",CHOOSE(WEEKDAY(DATE(($C$3),C$6,$A24),1),"日","月","火","水","木","金","土")&amp;IF(ISNA(VLOOKUP(DATE(($C$3),C$6,$A24),祝日一覧!$A$2:$B$74,2,FALSE)),"","（祝）"))</f>
        <v>金</v>
      </c>
      <c r="C24" s="63"/>
      <c r="D24" s="107"/>
      <c r="E24" s="60" t="str">
        <f>IF(MONTH(DATE(($C$3),F$6,$A24))&lt;&gt;F$6,"",CHOOSE(WEEKDAY(DATE(($C$3),F$6,$A24),1),"日","月","火","水","木","金","土")&amp;IF(ISNA(VLOOKUP(DATE(($C$3),F$6,$A24),祝日一覧!$A$2:$B$74,2,FALSE)),"","（祝）"))</f>
        <v>日</v>
      </c>
      <c r="F24" s="63"/>
      <c r="G24" s="107"/>
      <c r="H24" s="60" t="str">
        <f>IF(MONTH(DATE(($C$3),I$6,$A24))&lt;&gt;I$6,"",CHOOSE(WEEKDAY(DATE(($C$3),I$6,$A24),1),"日","月","火","水","木","金","土")&amp;IF(ISNA(VLOOKUP(DATE(($C$3),I$6,$A24),祝日一覧!$A$2:$B$74,2,FALSE)),"","（祝）"))</f>
        <v>水</v>
      </c>
      <c r="I24" s="63"/>
      <c r="J24" s="107"/>
      <c r="K24" s="60" t="str">
        <f>IF(MONTH(DATE(($C$3),L$6,$A24))&lt;&gt;L$6,"",CHOOSE(WEEKDAY(DATE(($C$3),L$6,$A24),1),"日","月","火","水","木","金","土")&amp;IF(ISNA(VLOOKUP(DATE(($C$3),L$6,$A24),祝日一覧!$A$2:$B$74,2,FALSE)),"","（祝）"))</f>
        <v>金</v>
      </c>
      <c r="L24" s="63"/>
      <c r="M24" s="107"/>
      <c r="N24" s="60" t="str">
        <f>IF(MONTH(DATE(($C$3),O$6,$A24))&lt;&gt;O$6,"",CHOOSE(WEEKDAY(DATE(($C$3),O$6,$A24),1),"日","月","火","水","木","金","土")&amp;IF(ISNA(VLOOKUP(DATE(($C$3),O$6,$A24),祝日一覧!$A$2:$B$74,2,FALSE)),"","（祝）"))</f>
        <v>月</v>
      </c>
      <c r="O24" s="63"/>
      <c r="P24" s="107"/>
      <c r="Q24" s="60" t="str">
        <f>IF(MONTH(DATE(($C$3),R$6,$A24))&lt;&gt;R$6,"",CHOOSE(WEEKDAY(DATE(($C$3),R$6,$A24),1),"日","月","火","水","木","金","土")&amp;IF(ISNA(VLOOKUP(DATE(($C$3),R$6,$A24),祝日一覧!$A$2:$B$74,2,FALSE)),"","（祝）"))</f>
        <v>木</v>
      </c>
      <c r="R24" s="63"/>
      <c r="S24" s="107"/>
      <c r="T24" s="60" t="str">
        <f>IF(MONTH(DATE(($C$3),U$6,$A24))&lt;&gt;U$6,"",CHOOSE(WEEKDAY(DATE(($C$3),U$6,$A24),1),"日","月","火","水","木","金","土")&amp;IF(ISNA(VLOOKUP(DATE(($C$3),U$6,$A24),祝日一覧!$A$2:$B$74,2,FALSE)),"","（祝）"))</f>
        <v>土</v>
      </c>
      <c r="U24" s="63"/>
      <c r="V24" s="107"/>
      <c r="W24" s="60" t="str">
        <f>IF(MONTH(DATE(($C$3),X$6,$A24))&lt;&gt;X$6,"",CHOOSE(WEEKDAY(DATE(($C$3),X$6,$A24),1),"日","月","火","水","木","金","土")&amp;IF(ISNA(VLOOKUP(DATE(($C$3),X$6,$A24),祝日一覧!$A$2:$B$74,2,FALSE)),"","（祝）"))</f>
        <v>火</v>
      </c>
      <c r="X24" s="63"/>
      <c r="Y24" s="107"/>
      <c r="Z24" s="60" t="str">
        <f>IF(MONTH(DATE(($C$3),AA$6,$A24))&lt;&gt;AA$6,"",CHOOSE(WEEKDAY(DATE(($C$3),AA$6,$A24),1),"日","月","火","水","木","金","土")&amp;IF(ISNA(VLOOKUP(DATE(($C$3),AA$6,$A24),祝日一覧!$A$2:$B$74,2,FALSE)),"","（祝）"))</f>
        <v>木</v>
      </c>
      <c r="AA24" s="63"/>
      <c r="AB24" s="107"/>
      <c r="AC24" s="60" t="str">
        <f>IF(MONTH(DATE(($C$3+1),AD$6,$A24))&lt;&gt;AD$6,"",CHOOSE(WEEKDAY(DATE(($C$3+1),AD$6,$A24),1),"日","月","火","水","木","金","土")&amp;IF(ISNA(VLOOKUP(DATE(($C$3+1),AD$6,$A24),祝日一覧!$A$2:$B$74,2,FALSE)),"","（祝）"))</f>
        <v>日</v>
      </c>
      <c r="AD24" s="63"/>
      <c r="AE24" s="107"/>
      <c r="AF24" s="60" t="str">
        <f>IF(MONTH(DATE(($C$3+1),AG$6,$A24))&lt;&gt;AG$6,"",CHOOSE(WEEKDAY(DATE(($C$3+1),AG$6,$A24),1),"日","月","火","水","木","金","土")&amp;IF(ISNA(VLOOKUP(DATE(($C$3+1),AG$6,$A24),祝日一覧!$A$2:$B$74,2,FALSE)),"","（祝）"))</f>
        <v>水</v>
      </c>
      <c r="AG24" s="63"/>
      <c r="AH24" s="107"/>
      <c r="AI24" s="60" t="str">
        <f>IF(MONTH(DATE(($C$3+1),AJ$6,$A24))&lt;&gt;AJ$6,"",CHOOSE(WEEKDAY(DATE(($C$3+1),AJ$6,$A24),1),"日","月","火","水","木","金","土")&amp;IF(ISNA(VLOOKUP(DATE(($C$3+1),AJ$6,$A24),祝日一覧!$A$2:$B$74,2,FALSE)),"","（祝）"))</f>
        <v>水</v>
      </c>
      <c r="AJ24" s="63"/>
      <c r="AK24" s="107"/>
      <c r="AL24" s="89">
        <v>17</v>
      </c>
    </row>
    <row r="25" spans="1:38" ht="14.85" customHeight="1">
      <c r="A25" s="88">
        <v>18</v>
      </c>
      <c r="B25" s="58" t="str">
        <f>IF(MONTH(DATE(($C$3),C$6,$A25))&lt;&gt;C$6,"",CHOOSE(WEEKDAY(DATE(($C$3),C$6,$A25),1),"日","月","火","水","木","金","土")&amp;IF(ISNA(VLOOKUP(DATE(($C$3),C$6,$A25),祝日一覧!$A$2:$B$74,2,FALSE)),"","（祝）"))</f>
        <v>土</v>
      </c>
      <c r="C25" s="63"/>
      <c r="D25" s="107"/>
      <c r="E25" s="60" t="str">
        <f>IF(MONTH(DATE(($C$3),F$6,$A25))&lt;&gt;F$6,"",CHOOSE(WEEKDAY(DATE(($C$3),F$6,$A25),1),"日","月","火","水","木","金","土")&amp;IF(ISNA(VLOOKUP(DATE(($C$3),F$6,$A25),祝日一覧!$A$2:$B$74,2,FALSE)),"","（祝）"))</f>
        <v>月</v>
      </c>
      <c r="F25" s="63"/>
      <c r="G25" s="107"/>
      <c r="H25" s="60" t="str">
        <f>IF(MONTH(DATE(($C$3),I$6,$A25))&lt;&gt;I$6,"",CHOOSE(WEEKDAY(DATE(($C$3),I$6,$A25),1),"日","月","火","水","木","金","土")&amp;IF(ISNA(VLOOKUP(DATE(($C$3),I$6,$A25),祝日一覧!$A$2:$B$74,2,FALSE)),"","（祝）"))</f>
        <v>木</v>
      </c>
      <c r="I25" s="63"/>
      <c r="J25" s="107"/>
      <c r="K25" s="60" t="str">
        <f>IF(MONTH(DATE(($C$3),L$6,$A25))&lt;&gt;L$6,"",CHOOSE(WEEKDAY(DATE(($C$3),L$6,$A25),1),"日","月","火","水","木","金","土")&amp;IF(ISNA(VLOOKUP(DATE(($C$3),L$6,$A25),祝日一覧!$A$2:$B$74,2,FALSE)),"","（祝）"))</f>
        <v>土</v>
      </c>
      <c r="L25" s="63"/>
      <c r="M25" s="107"/>
      <c r="N25" s="60" t="str">
        <f>IF(MONTH(DATE(($C$3),O$6,$A25))&lt;&gt;O$6,"",CHOOSE(WEEKDAY(DATE(($C$3),O$6,$A25),1),"日","月","火","水","木","金","土")&amp;IF(ISNA(VLOOKUP(DATE(($C$3),O$6,$A25),祝日一覧!$A$2:$B$74,2,FALSE)),"","（祝）"))</f>
        <v>火</v>
      </c>
      <c r="O25" s="63"/>
      <c r="P25" s="107"/>
      <c r="Q25" s="60" t="str">
        <f>IF(MONTH(DATE(($C$3),R$6,$A25))&lt;&gt;R$6,"",CHOOSE(WEEKDAY(DATE(($C$3),R$6,$A25),1),"日","月","火","水","木","金","土")&amp;IF(ISNA(VLOOKUP(DATE(($C$3),R$6,$A25),祝日一覧!$A$2:$B$74,2,FALSE)),"","（祝）"))</f>
        <v>金</v>
      </c>
      <c r="R25" s="63"/>
      <c r="S25" s="107"/>
      <c r="T25" s="60" t="str">
        <f>IF(MONTH(DATE(($C$3),U$6,$A25))&lt;&gt;U$6,"",CHOOSE(WEEKDAY(DATE(($C$3),U$6,$A25),1),"日","月","火","水","木","金","土")&amp;IF(ISNA(VLOOKUP(DATE(($C$3),U$6,$A25),祝日一覧!$A$2:$B$74,2,FALSE)),"","（祝）"))</f>
        <v>日</v>
      </c>
      <c r="U25" s="63"/>
      <c r="V25" s="107"/>
      <c r="W25" s="60" t="str">
        <f>IF(MONTH(DATE(($C$3),X$6,$A25))&lt;&gt;X$6,"",CHOOSE(WEEKDAY(DATE(($C$3),X$6,$A25),1),"日","月","火","水","木","金","土")&amp;IF(ISNA(VLOOKUP(DATE(($C$3),X$6,$A25),祝日一覧!$A$2:$B$74,2,FALSE)),"","（祝）"))</f>
        <v>水</v>
      </c>
      <c r="X25" s="63"/>
      <c r="Y25" s="107"/>
      <c r="Z25" s="60" t="str">
        <f>IF(MONTH(DATE(($C$3),AA$6,$A25))&lt;&gt;AA$6,"",CHOOSE(WEEKDAY(DATE(($C$3),AA$6,$A25),1),"日","月","火","水","木","金","土")&amp;IF(ISNA(VLOOKUP(DATE(($C$3),AA$6,$A25),祝日一覧!$A$2:$B$74,2,FALSE)),"","（祝）"))</f>
        <v>金</v>
      </c>
      <c r="AA25" s="63"/>
      <c r="AB25" s="107"/>
      <c r="AC25" s="60" t="str">
        <f>IF(MONTH(DATE(($C$3+1),AD$6,$A25))&lt;&gt;AD$6,"",CHOOSE(WEEKDAY(DATE(($C$3+1),AD$6,$A25),1),"日","月","火","水","木","金","土")&amp;IF(ISNA(VLOOKUP(DATE(($C$3+1),AD$6,$A25),祝日一覧!$A$2:$B$74,2,FALSE)),"","（祝）"))</f>
        <v>月</v>
      </c>
      <c r="AD25" s="63"/>
      <c r="AE25" s="107"/>
      <c r="AF25" s="60" t="str">
        <f>IF(MONTH(DATE(($C$3+1),AG$6,$A25))&lt;&gt;AG$6,"",CHOOSE(WEEKDAY(DATE(($C$3+1),AG$6,$A25),1),"日","月","火","水","木","金","土")&amp;IF(ISNA(VLOOKUP(DATE(($C$3+1),AG$6,$A25),祝日一覧!$A$2:$B$74,2,FALSE)),"","（祝）"))</f>
        <v>木</v>
      </c>
      <c r="AG25" s="63"/>
      <c r="AH25" s="107"/>
      <c r="AI25" s="60" t="str">
        <f>IF(MONTH(DATE(($C$3+1),AJ$6,$A25))&lt;&gt;AJ$6,"",CHOOSE(WEEKDAY(DATE(($C$3+1),AJ$6,$A25),1),"日","月","火","水","木","金","土")&amp;IF(ISNA(VLOOKUP(DATE(($C$3+1),AJ$6,$A25),祝日一覧!$A$2:$B$74,2,FALSE)),"","（祝）"))</f>
        <v>木</v>
      </c>
      <c r="AJ25" s="63"/>
      <c r="AK25" s="107"/>
      <c r="AL25" s="89">
        <v>18</v>
      </c>
    </row>
    <row r="26" spans="1:38" ht="14.85" customHeight="1">
      <c r="A26" s="88">
        <v>19</v>
      </c>
      <c r="B26" s="58" t="str">
        <f>IF(MONTH(DATE(($C$3),C$6,$A26))&lt;&gt;C$6,"",CHOOSE(WEEKDAY(DATE(($C$3),C$6,$A26),1),"日","月","火","水","木","金","土")&amp;IF(ISNA(VLOOKUP(DATE(($C$3),C$6,$A26),祝日一覧!$A$2:$B$74,2,FALSE)),"","（祝）"))</f>
        <v>日</v>
      </c>
      <c r="C26" s="63"/>
      <c r="D26" s="107"/>
      <c r="E26" s="60" t="str">
        <f>IF(MONTH(DATE(($C$3),F$6,$A26))&lt;&gt;F$6,"",CHOOSE(WEEKDAY(DATE(($C$3),F$6,$A26),1),"日","月","火","水","木","金","土")&amp;IF(ISNA(VLOOKUP(DATE(($C$3),F$6,$A26),祝日一覧!$A$2:$B$74,2,FALSE)),"","（祝）"))</f>
        <v>火</v>
      </c>
      <c r="F26" s="63"/>
      <c r="G26" s="107"/>
      <c r="H26" s="60" t="str">
        <f>IF(MONTH(DATE(($C$3),I$6,$A26))&lt;&gt;I$6,"",CHOOSE(WEEKDAY(DATE(($C$3),I$6,$A26),1),"日","月","火","水","木","金","土")&amp;IF(ISNA(VLOOKUP(DATE(($C$3),I$6,$A26),祝日一覧!$A$2:$B$74,2,FALSE)),"","（祝）"))</f>
        <v>金</v>
      </c>
      <c r="I26" s="63"/>
      <c r="J26" s="107"/>
      <c r="K26" s="60" t="str">
        <f>IF(MONTH(DATE(($C$3),L$6,$A26))&lt;&gt;L$6,"",CHOOSE(WEEKDAY(DATE(($C$3),L$6,$A26),1),"日","月","火","水","木","金","土")&amp;IF(ISNA(VLOOKUP(DATE(($C$3),L$6,$A26),祝日一覧!$A$2:$B$74,2,FALSE)),"","（祝）"))</f>
        <v>日</v>
      </c>
      <c r="L26" s="63"/>
      <c r="M26" s="107"/>
      <c r="N26" s="60" t="str">
        <f>IF(MONTH(DATE(($C$3),O$6,$A26))&lt;&gt;O$6,"",CHOOSE(WEEKDAY(DATE(($C$3),O$6,$A26),1),"日","月","火","水","木","金","土")&amp;IF(ISNA(VLOOKUP(DATE(($C$3),O$6,$A26),祝日一覧!$A$2:$B$74,2,FALSE)),"","（祝）"))</f>
        <v>水</v>
      </c>
      <c r="O26" s="63"/>
      <c r="P26" s="107"/>
      <c r="Q26" s="60" t="str">
        <f>IF(MONTH(DATE(($C$3),R$6,$A26))&lt;&gt;R$6,"",CHOOSE(WEEKDAY(DATE(($C$3),R$6,$A26),1),"日","月","火","水","木","金","土")&amp;IF(ISNA(VLOOKUP(DATE(($C$3),R$6,$A26),祝日一覧!$A$2:$B$74,2,FALSE)),"","（祝）"))</f>
        <v>土</v>
      </c>
      <c r="R26" s="63"/>
      <c r="S26" s="107"/>
      <c r="T26" s="60" t="str">
        <f>IF(MONTH(DATE(($C$3),U$6,$A26))&lt;&gt;U$6,"",CHOOSE(WEEKDAY(DATE(($C$3),U$6,$A26),1),"日","月","火","水","木","金","土")&amp;IF(ISNA(VLOOKUP(DATE(($C$3),U$6,$A26),祝日一覧!$A$2:$B$74,2,FALSE)),"","（祝）"))</f>
        <v>月</v>
      </c>
      <c r="U26" s="63"/>
      <c r="V26" s="107"/>
      <c r="W26" s="60" t="str">
        <f>IF(MONTH(DATE(($C$3),X$6,$A26))&lt;&gt;X$6,"",CHOOSE(WEEKDAY(DATE(($C$3),X$6,$A26),1),"日","月","火","水","木","金","土")&amp;IF(ISNA(VLOOKUP(DATE(($C$3),X$6,$A26),祝日一覧!$A$2:$B$74,2,FALSE)),"","（祝）"))</f>
        <v>木</v>
      </c>
      <c r="X26" s="63"/>
      <c r="Y26" s="107"/>
      <c r="Z26" s="60" t="str">
        <f>IF(MONTH(DATE(($C$3),AA$6,$A26))&lt;&gt;AA$6,"",CHOOSE(WEEKDAY(DATE(($C$3),AA$6,$A26),1),"日","月","火","水","木","金","土")&amp;IF(ISNA(VLOOKUP(DATE(($C$3),AA$6,$A26),祝日一覧!$A$2:$B$74,2,FALSE)),"","（祝）"))</f>
        <v>土</v>
      </c>
      <c r="AA26" s="63"/>
      <c r="AB26" s="107"/>
      <c r="AC26" s="60" t="str">
        <f>IF(MONTH(DATE(($C$3+1),AD$6,$A26))&lt;&gt;AD$6,"",CHOOSE(WEEKDAY(DATE(($C$3+1),AD$6,$A26),1),"日","月","火","水","木","金","土")&amp;IF(ISNA(VLOOKUP(DATE(($C$3+1),AD$6,$A26),祝日一覧!$A$2:$B$74,2,FALSE)),"","（祝）"))</f>
        <v>火</v>
      </c>
      <c r="AD26" s="63"/>
      <c r="AE26" s="107"/>
      <c r="AF26" s="60" t="str">
        <f>IF(MONTH(DATE(($C$3+1),AG$6,$A26))&lt;&gt;AG$6,"",CHOOSE(WEEKDAY(DATE(($C$3+1),AG$6,$A26),1),"日","月","火","水","木","金","土")&amp;IF(ISNA(VLOOKUP(DATE(($C$3+1),AG$6,$A26),祝日一覧!$A$2:$B$74,2,FALSE)),"","（祝）"))</f>
        <v>金</v>
      </c>
      <c r="AG26" s="63"/>
      <c r="AH26" s="107"/>
      <c r="AI26" s="60" t="str">
        <f>IF(MONTH(DATE(($C$3+1),AJ$6,$A26))&lt;&gt;AJ$6,"",CHOOSE(WEEKDAY(DATE(($C$3+1),AJ$6,$A26),1),"日","月","火","水","木","金","土")&amp;IF(ISNA(VLOOKUP(DATE(($C$3+1),AJ$6,$A26),祝日一覧!$A$2:$B$74,2,FALSE)),"","（祝）"))</f>
        <v>金</v>
      </c>
      <c r="AJ26" s="63"/>
      <c r="AK26" s="107"/>
      <c r="AL26" s="89">
        <v>19</v>
      </c>
    </row>
    <row r="27" spans="1:38" ht="14.85" customHeight="1">
      <c r="A27" s="88">
        <v>20</v>
      </c>
      <c r="B27" s="58" t="str">
        <f>IF(MONTH(DATE(($C$3),C$6,$A27))&lt;&gt;C$6,"",CHOOSE(WEEKDAY(DATE(($C$3),C$6,$A27),1),"日","月","火","水","木","金","土")&amp;IF(ISNA(VLOOKUP(DATE(($C$3),C$6,$A27),祝日一覧!$A$2:$B$74,2,FALSE)),"","（祝）"))</f>
        <v>月</v>
      </c>
      <c r="C27" s="63"/>
      <c r="D27" s="107"/>
      <c r="E27" s="60" t="str">
        <f>IF(MONTH(DATE(($C$3),F$6,$A27))&lt;&gt;F$6,"",CHOOSE(WEEKDAY(DATE(($C$3),F$6,$A27),1),"日","月","火","水","木","金","土")&amp;IF(ISNA(VLOOKUP(DATE(($C$3),F$6,$A27),祝日一覧!$A$2:$B$74,2,FALSE)),"","（祝）"))</f>
        <v>水</v>
      </c>
      <c r="F27" s="63"/>
      <c r="G27" s="107"/>
      <c r="H27" s="60" t="str">
        <f>IF(MONTH(DATE(($C$3),I$6,$A27))&lt;&gt;I$6,"",CHOOSE(WEEKDAY(DATE(($C$3),I$6,$A27),1),"日","月","火","水","木","金","土")&amp;IF(ISNA(VLOOKUP(DATE(($C$3),I$6,$A27),祝日一覧!$A$2:$B$74,2,FALSE)),"","（祝）"))</f>
        <v>土</v>
      </c>
      <c r="I27" s="63"/>
      <c r="J27" s="107"/>
      <c r="K27" s="60" t="str">
        <f>IF(MONTH(DATE(($C$3),L$6,$A27))&lt;&gt;L$6,"",CHOOSE(WEEKDAY(DATE(($C$3),L$6,$A27),1),"日","月","火","水","木","金","土")&amp;IF(ISNA(VLOOKUP(DATE(($C$3),L$6,$A27),祝日一覧!$A$2:$B$74,2,FALSE)),"","（祝）"))</f>
        <v>月（祝）</v>
      </c>
      <c r="L27" s="63"/>
      <c r="M27" s="107"/>
      <c r="N27" s="60" t="str">
        <f>IF(MONTH(DATE(($C$3),O$6,$A27))&lt;&gt;O$6,"",CHOOSE(WEEKDAY(DATE(($C$3),O$6,$A27),1),"日","月","火","水","木","金","土")&amp;IF(ISNA(VLOOKUP(DATE(($C$3),O$6,$A27),祝日一覧!$A$2:$B$74,2,FALSE)),"","（祝）"))</f>
        <v>木</v>
      </c>
      <c r="O27" s="63"/>
      <c r="P27" s="107"/>
      <c r="Q27" s="60" t="str">
        <f>IF(MONTH(DATE(($C$3),R$6,$A27))&lt;&gt;R$6,"",CHOOSE(WEEKDAY(DATE(($C$3),R$6,$A27),1),"日","月","火","水","木","金","土")&amp;IF(ISNA(VLOOKUP(DATE(($C$3),R$6,$A27),祝日一覧!$A$2:$B$74,2,FALSE)),"","（祝）"))</f>
        <v>日</v>
      </c>
      <c r="R27" s="63"/>
      <c r="S27" s="107"/>
      <c r="T27" s="60" t="str">
        <f>IF(MONTH(DATE(($C$3),U$6,$A27))&lt;&gt;U$6,"",CHOOSE(WEEKDAY(DATE(($C$3),U$6,$A27),1),"日","月","火","水","木","金","土")&amp;IF(ISNA(VLOOKUP(DATE(($C$3),U$6,$A27),祝日一覧!$A$2:$B$74,2,FALSE)),"","（祝）"))</f>
        <v>火</v>
      </c>
      <c r="U27" s="63"/>
      <c r="V27" s="107"/>
      <c r="W27" s="60" t="str">
        <f>IF(MONTH(DATE(($C$3),X$6,$A27))&lt;&gt;X$6,"",CHOOSE(WEEKDAY(DATE(($C$3),X$6,$A27),1),"日","月","火","水","木","金","土")&amp;IF(ISNA(VLOOKUP(DATE(($C$3),X$6,$A27),祝日一覧!$A$2:$B$74,2,FALSE)),"","（祝）"))</f>
        <v>金</v>
      </c>
      <c r="X27" s="63"/>
      <c r="Y27" s="107"/>
      <c r="Z27" s="60" t="str">
        <f>IF(MONTH(DATE(($C$3),AA$6,$A27))&lt;&gt;AA$6,"",CHOOSE(WEEKDAY(DATE(($C$3),AA$6,$A27),1),"日","月","火","水","木","金","土")&amp;IF(ISNA(VLOOKUP(DATE(($C$3),AA$6,$A27),祝日一覧!$A$2:$B$74,2,FALSE)),"","（祝）"))</f>
        <v>日</v>
      </c>
      <c r="AA27" s="63"/>
      <c r="AB27" s="107"/>
      <c r="AC27" s="60" t="str">
        <f>IF(MONTH(DATE(($C$3+1),AD$6,$A27))&lt;&gt;AD$6,"",CHOOSE(WEEKDAY(DATE(($C$3+1),AD$6,$A27),1),"日","月","火","水","木","金","土")&amp;IF(ISNA(VLOOKUP(DATE(($C$3+1),AD$6,$A27),祝日一覧!$A$2:$B$74,2,FALSE)),"","（祝）"))</f>
        <v>水</v>
      </c>
      <c r="AD27" s="63"/>
      <c r="AE27" s="107"/>
      <c r="AF27" s="60" t="str">
        <f>IF(MONTH(DATE(($C$3+1),AG$6,$A27))&lt;&gt;AG$6,"",CHOOSE(WEEKDAY(DATE(($C$3+1),AG$6,$A27),1),"日","月","火","水","木","金","土")&amp;IF(ISNA(VLOOKUP(DATE(($C$3+1),AG$6,$A27),祝日一覧!$A$2:$B$74,2,FALSE)),"","（祝）"))</f>
        <v>土</v>
      </c>
      <c r="AG27" s="63"/>
      <c r="AH27" s="107"/>
      <c r="AI27" s="60" t="str">
        <f>IF(MONTH(DATE(($C$3+1),AJ$6,$A27))&lt;&gt;AJ$6,"",CHOOSE(WEEKDAY(DATE(($C$3+1),AJ$6,$A27),1),"日","月","火","水","木","金","土")&amp;IF(ISNA(VLOOKUP(DATE(($C$3+1),AJ$6,$A27),祝日一覧!$A$2:$B$74,2,FALSE)),"","（祝）"))</f>
        <v>土</v>
      </c>
      <c r="AJ27" s="63"/>
      <c r="AK27" s="107"/>
      <c r="AL27" s="89">
        <v>20</v>
      </c>
    </row>
    <row r="28" spans="1:38" ht="14.85" customHeight="1">
      <c r="A28" s="88">
        <v>21</v>
      </c>
      <c r="B28" s="58" t="str">
        <f>IF(MONTH(DATE(($C$3),C$6,$A28))&lt;&gt;C$6,"",CHOOSE(WEEKDAY(DATE(($C$3),C$6,$A28),1),"日","月","火","水","木","金","土")&amp;IF(ISNA(VLOOKUP(DATE(($C$3),C$6,$A28),祝日一覧!$A$2:$B$74,2,FALSE)),"","（祝）"))</f>
        <v>火</v>
      </c>
      <c r="C28" s="63"/>
      <c r="D28" s="107"/>
      <c r="E28" s="60" t="str">
        <f>IF(MONTH(DATE(($C$3),F$6,$A28))&lt;&gt;F$6,"",CHOOSE(WEEKDAY(DATE(($C$3),F$6,$A28),1),"日","月","火","水","木","金","土")&amp;IF(ISNA(VLOOKUP(DATE(($C$3),F$6,$A28),祝日一覧!$A$2:$B$74,2,FALSE)),"","（祝）"))</f>
        <v>木</v>
      </c>
      <c r="F28" s="63"/>
      <c r="G28" s="107"/>
      <c r="H28" s="60" t="str">
        <f>IF(MONTH(DATE(($C$3),I$6,$A28))&lt;&gt;I$6,"",CHOOSE(WEEKDAY(DATE(($C$3),I$6,$A28),1),"日","月","火","水","木","金","土")&amp;IF(ISNA(VLOOKUP(DATE(($C$3),I$6,$A28),祝日一覧!$A$2:$B$74,2,FALSE)),"","（祝）"))</f>
        <v>日</v>
      </c>
      <c r="I28" s="63"/>
      <c r="J28" s="107"/>
      <c r="K28" s="60" t="str">
        <f>IF(MONTH(DATE(($C$3),L$6,$A28))&lt;&gt;L$6,"",CHOOSE(WEEKDAY(DATE(($C$3),L$6,$A28),1),"日","月","火","水","木","金","土")&amp;IF(ISNA(VLOOKUP(DATE(($C$3),L$6,$A28),祝日一覧!$A$2:$B$74,2,FALSE)),"","（祝）"))</f>
        <v>火</v>
      </c>
      <c r="L28" s="63"/>
      <c r="M28" s="107"/>
      <c r="N28" s="60" t="str">
        <f>IF(MONTH(DATE(($C$3),O$6,$A28))&lt;&gt;O$6,"",CHOOSE(WEEKDAY(DATE(($C$3),O$6,$A28),1),"日","月","火","水","木","金","土")&amp;IF(ISNA(VLOOKUP(DATE(($C$3),O$6,$A28),祝日一覧!$A$2:$B$74,2,FALSE)),"","（祝）"))</f>
        <v>金</v>
      </c>
      <c r="O28" s="63"/>
      <c r="P28" s="107"/>
      <c r="Q28" s="60" t="str">
        <f>IF(MONTH(DATE(($C$3),R$6,$A28))&lt;&gt;R$6,"",CHOOSE(WEEKDAY(DATE(($C$3),R$6,$A28),1),"日","月","火","水","木","金","土")&amp;IF(ISNA(VLOOKUP(DATE(($C$3),R$6,$A28),祝日一覧!$A$2:$B$74,2,FALSE)),"","（祝）"))</f>
        <v>月（祝）</v>
      </c>
      <c r="R28" s="63"/>
      <c r="S28" s="107"/>
      <c r="T28" s="60" t="str">
        <f>IF(MONTH(DATE(($C$3),U$6,$A28))&lt;&gt;U$6,"",CHOOSE(WEEKDAY(DATE(($C$3),U$6,$A28),1),"日","月","火","水","木","金","土")&amp;IF(ISNA(VLOOKUP(DATE(($C$3),U$6,$A28),祝日一覧!$A$2:$B$74,2,FALSE)),"","（祝）"))</f>
        <v>水</v>
      </c>
      <c r="U28" s="63"/>
      <c r="V28" s="107"/>
      <c r="W28" s="60" t="str">
        <f>IF(MONTH(DATE(($C$3),X$6,$A28))&lt;&gt;X$6,"",CHOOSE(WEEKDAY(DATE(($C$3),X$6,$A28),1),"日","月","火","水","木","金","土")&amp;IF(ISNA(VLOOKUP(DATE(($C$3),X$6,$A28),祝日一覧!$A$2:$B$74,2,FALSE)),"","（祝）"))</f>
        <v>土</v>
      </c>
      <c r="X28" s="63"/>
      <c r="Y28" s="107"/>
      <c r="Z28" s="60" t="str">
        <f>IF(MONTH(DATE(($C$3),AA$6,$A28))&lt;&gt;AA$6,"",CHOOSE(WEEKDAY(DATE(($C$3),AA$6,$A28),1),"日","月","火","水","木","金","土")&amp;IF(ISNA(VLOOKUP(DATE(($C$3),AA$6,$A28),祝日一覧!$A$2:$B$74,2,FALSE)),"","（祝）"))</f>
        <v>月</v>
      </c>
      <c r="AA28" s="63"/>
      <c r="AB28" s="107"/>
      <c r="AC28" s="60" t="str">
        <f>IF(MONTH(DATE(($C$3+1),AD$6,$A28))&lt;&gt;AD$6,"",CHOOSE(WEEKDAY(DATE(($C$3+1),AD$6,$A28),1),"日","月","火","水","木","金","土")&amp;IF(ISNA(VLOOKUP(DATE(($C$3+1),AD$6,$A28),祝日一覧!$A$2:$B$74,2,FALSE)),"","（祝）"))</f>
        <v>木</v>
      </c>
      <c r="AD28" s="63"/>
      <c r="AE28" s="107"/>
      <c r="AF28" s="60" t="str">
        <f>IF(MONTH(DATE(($C$3+1),AG$6,$A28))&lt;&gt;AG$6,"",CHOOSE(WEEKDAY(DATE(($C$3+1),AG$6,$A28),1),"日","月","火","水","木","金","土")&amp;IF(ISNA(VLOOKUP(DATE(($C$3+1),AG$6,$A28),祝日一覧!$A$2:$B$74,2,FALSE)),"","（祝）"))</f>
        <v>日</v>
      </c>
      <c r="AG28" s="63"/>
      <c r="AH28" s="107"/>
      <c r="AI28" s="60" t="str">
        <f>IF(MONTH(DATE(($C$3+1),AJ$6,$A28))&lt;&gt;AJ$6,"",CHOOSE(WEEKDAY(DATE(($C$3+1),AJ$6,$A28),1),"日","月","火","水","木","金","土")&amp;IF(ISNA(VLOOKUP(DATE(($C$3+1),AJ$6,$A28),祝日一覧!$A$2:$B$74,2,FALSE)),"","（祝）"))</f>
        <v>日（祝）</v>
      </c>
      <c r="AJ28" s="63"/>
      <c r="AK28" s="107"/>
      <c r="AL28" s="89">
        <v>21</v>
      </c>
    </row>
    <row r="29" spans="1:38" ht="14.85" customHeight="1">
      <c r="A29" s="88">
        <v>22</v>
      </c>
      <c r="B29" s="58" t="str">
        <f>IF(MONTH(DATE(($C$3),C$6,$A29))&lt;&gt;C$6,"",CHOOSE(WEEKDAY(DATE(($C$3),C$6,$A29),1),"日","月","火","水","木","金","土")&amp;IF(ISNA(VLOOKUP(DATE(($C$3),C$6,$A29),祝日一覧!$A$2:$B$74,2,FALSE)),"","（祝）"))</f>
        <v>水</v>
      </c>
      <c r="C29" s="63"/>
      <c r="D29" s="107"/>
      <c r="E29" s="60" t="str">
        <f>IF(MONTH(DATE(($C$3),F$6,$A29))&lt;&gt;F$6,"",CHOOSE(WEEKDAY(DATE(($C$3),F$6,$A29),1),"日","月","火","水","木","金","土")&amp;IF(ISNA(VLOOKUP(DATE(($C$3),F$6,$A29),祝日一覧!$A$2:$B$74,2,FALSE)),"","（祝）"))</f>
        <v>金</v>
      </c>
      <c r="F29" s="63"/>
      <c r="G29" s="107"/>
      <c r="H29" s="60" t="str">
        <f>IF(MONTH(DATE(($C$3),I$6,$A29))&lt;&gt;I$6,"",CHOOSE(WEEKDAY(DATE(($C$3),I$6,$A29),1),"日","月","火","水","木","金","土")&amp;IF(ISNA(VLOOKUP(DATE(($C$3),I$6,$A29),祝日一覧!$A$2:$B$74,2,FALSE)),"","（祝）"))</f>
        <v>月</v>
      </c>
      <c r="I29" s="63"/>
      <c r="J29" s="107"/>
      <c r="K29" s="60" t="str">
        <f>IF(MONTH(DATE(($C$3),L$6,$A29))&lt;&gt;L$6,"",CHOOSE(WEEKDAY(DATE(($C$3),L$6,$A29),1),"日","月","火","水","木","金","土")&amp;IF(ISNA(VLOOKUP(DATE(($C$3),L$6,$A29),祝日一覧!$A$2:$B$74,2,FALSE)),"","（祝）"))</f>
        <v>水</v>
      </c>
      <c r="L29" s="63"/>
      <c r="M29" s="107"/>
      <c r="N29" s="60" t="str">
        <f>IF(MONTH(DATE(($C$3),O$6,$A29))&lt;&gt;O$6,"",CHOOSE(WEEKDAY(DATE(($C$3),O$6,$A29),1),"日","月","火","水","木","金","土")&amp;IF(ISNA(VLOOKUP(DATE(($C$3),O$6,$A29),祝日一覧!$A$2:$B$74,2,FALSE)),"","（祝）"))</f>
        <v>土</v>
      </c>
      <c r="O29" s="63"/>
      <c r="P29" s="107"/>
      <c r="Q29" s="60" t="str">
        <f>IF(MONTH(DATE(($C$3),R$6,$A29))&lt;&gt;R$6,"",CHOOSE(WEEKDAY(DATE(($C$3),R$6,$A29),1),"日","月","火","水","木","金","土")&amp;IF(ISNA(VLOOKUP(DATE(($C$3),R$6,$A29),祝日一覧!$A$2:$B$74,2,FALSE)),"","（祝）"))</f>
        <v>火（祝）</v>
      </c>
      <c r="R29" s="63"/>
      <c r="S29" s="107"/>
      <c r="T29" s="60" t="str">
        <f>IF(MONTH(DATE(($C$3),U$6,$A29))&lt;&gt;U$6,"",CHOOSE(WEEKDAY(DATE(($C$3),U$6,$A29),1),"日","月","火","水","木","金","土")&amp;IF(ISNA(VLOOKUP(DATE(($C$3),U$6,$A29),祝日一覧!$A$2:$B$74,2,FALSE)),"","（祝）"))</f>
        <v>木</v>
      </c>
      <c r="U29" s="63"/>
      <c r="V29" s="107"/>
      <c r="W29" s="60" t="str">
        <f>IF(MONTH(DATE(($C$3),X$6,$A29))&lt;&gt;X$6,"",CHOOSE(WEEKDAY(DATE(($C$3),X$6,$A29),1),"日","月","火","水","木","金","土")&amp;IF(ISNA(VLOOKUP(DATE(($C$3),X$6,$A29),祝日一覧!$A$2:$B$74,2,FALSE)),"","（祝）"))</f>
        <v>日</v>
      </c>
      <c r="X29" s="63"/>
      <c r="Y29" s="107"/>
      <c r="Z29" s="60" t="str">
        <f>IF(MONTH(DATE(($C$3),AA$6,$A29))&lt;&gt;AA$6,"",CHOOSE(WEEKDAY(DATE(($C$3),AA$6,$A29),1),"日","月","火","水","木","金","土")&amp;IF(ISNA(VLOOKUP(DATE(($C$3),AA$6,$A29),祝日一覧!$A$2:$B$74,2,FALSE)),"","（祝）"))</f>
        <v>火</v>
      </c>
      <c r="AA29" s="63"/>
      <c r="AB29" s="107"/>
      <c r="AC29" s="60" t="str">
        <f>IF(MONTH(DATE(($C$3+1),AD$6,$A29))&lt;&gt;AD$6,"",CHOOSE(WEEKDAY(DATE(($C$3+1),AD$6,$A29),1),"日","月","火","水","木","金","土")&amp;IF(ISNA(VLOOKUP(DATE(($C$3+1),AD$6,$A29),祝日一覧!$A$2:$B$74,2,FALSE)),"","（祝）"))</f>
        <v>金</v>
      </c>
      <c r="AD29" s="63"/>
      <c r="AE29" s="107"/>
      <c r="AF29" s="60" t="str">
        <f>IF(MONTH(DATE(($C$3+1),AG$6,$A29))&lt;&gt;AG$6,"",CHOOSE(WEEKDAY(DATE(($C$3+1),AG$6,$A29),1),"日","月","火","水","木","金","土")&amp;IF(ISNA(VLOOKUP(DATE(($C$3+1),AG$6,$A29),祝日一覧!$A$2:$B$74,2,FALSE)),"","（祝）"))</f>
        <v>月</v>
      </c>
      <c r="AG29" s="63"/>
      <c r="AH29" s="107"/>
      <c r="AI29" s="60" t="str">
        <f>IF(MONTH(DATE(($C$3+1),AJ$6,$A29))&lt;&gt;AJ$6,"",CHOOSE(WEEKDAY(DATE(($C$3+1),AJ$6,$A29),1),"日","月","火","水","木","金","土")&amp;IF(ISNA(VLOOKUP(DATE(($C$3+1),AJ$6,$A29),祝日一覧!$A$2:$B$74,2,FALSE)),"","（祝）"))</f>
        <v>月（祝）</v>
      </c>
      <c r="AJ29" s="63"/>
      <c r="AK29" s="107"/>
      <c r="AL29" s="89">
        <v>22</v>
      </c>
    </row>
    <row r="30" spans="1:38" ht="14.85" customHeight="1">
      <c r="A30" s="88">
        <v>23</v>
      </c>
      <c r="B30" s="58" t="str">
        <f>IF(MONTH(DATE(($C$3),C$6,$A30))&lt;&gt;C$6,"",CHOOSE(WEEKDAY(DATE(($C$3),C$6,$A30),1),"日","月","火","水","木","金","土")&amp;IF(ISNA(VLOOKUP(DATE(($C$3),C$6,$A30),祝日一覧!$A$2:$B$74,2,FALSE)),"","（祝）"))</f>
        <v>木</v>
      </c>
      <c r="C30" s="63"/>
      <c r="D30" s="107"/>
      <c r="E30" s="60" t="str">
        <f>IF(MONTH(DATE(($C$3),F$6,$A30))&lt;&gt;F$6,"",CHOOSE(WEEKDAY(DATE(($C$3),F$6,$A30),1),"日","月","火","水","木","金","土")&amp;IF(ISNA(VLOOKUP(DATE(($C$3),F$6,$A30),祝日一覧!$A$2:$B$74,2,FALSE)),"","（祝）"))</f>
        <v>土</v>
      </c>
      <c r="F30" s="63"/>
      <c r="G30" s="107"/>
      <c r="H30" s="60" t="str">
        <f>IF(MONTH(DATE(($C$3),I$6,$A30))&lt;&gt;I$6,"",CHOOSE(WEEKDAY(DATE(($C$3),I$6,$A30),1),"日","月","火","水","木","金","土")&amp;IF(ISNA(VLOOKUP(DATE(($C$3),I$6,$A30),祝日一覧!$A$2:$B$74,2,FALSE)),"","（祝）"))</f>
        <v>火</v>
      </c>
      <c r="I30" s="63"/>
      <c r="J30" s="107"/>
      <c r="K30" s="60" t="str">
        <f>IF(MONTH(DATE(($C$3),L$6,$A30))&lt;&gt;L$6,"",CHOOSE(WEEKDAY(DATE(($C$3),L$6,$A30),1),"日","月","火","水","木","金","土")&amp;IF(ISNA(VLOOKUP(DATE(($C$3),L$6,$A30),祝日一覧!$A$2:$B$74,2,FALSE)),"","（祝）"))</f>
        <v>木</v>
      </c>
      <c r="L30" s="63"/>
      <c r="M30" s="107"/>
      <c r="N30" s="60" t="str">
        <f>IF(MONTH(DATE(($C$3),O$6,$A30))&lt;&gt;O$6,"",CHOOSE(WEEKDAY(DATE(($C$3),O$6,$A30),1),"日","月","火","水","木","金","土")&amp;IF(ISNA(VLOOKUP(DATE(($C$3),O$6,$A30),祝日一覧!$A$2:$B$74,2,FALSE)),"","（祝）"))</f>
        <v>日</v>
      </c>
      <c r="O30" s="63"/>
      <c r="P30" s="107"/>
      <c r="Q30" s="60" t="str">
        <f>IF(MONTH(DATE(($C$3),R$6,$A30))&lt;&gt;R$6,"",CHOOSE(WEEKDAY(DATE(($C$3),R$6,$A30),1),"日","月","火","水","木","金","土")&amp;IF(ISNA(VLOOKUP(DATE(($C$3),R$6,$A30),祝日一覧!$A$2:$B$74,2,FALSE)),"","（祝）"))</f>
        <v>水（祝）</v>
      </c>
      <c r="R30" s="63"/>
      <c r="S30" s="107"/>
      <c r="T30" s="60" t="str">
        <f>IF(MONTH(DATE(($C$3),U$6,$A30))&lt;&gt;U$6,"",CHOOSE(WEEKDAY(DATE(($C$3),U$6,$A30),1),"日","月","火","水","木","金","土")&amp;IF(ISNA(VLOOKUP(DATE(($C$3),U$6,$A30),祝日一覧!$A$2:$B$74,2,FALSE)),"","（祝）"))</f>
        <v>金</v>
      </c>
      <c r="U30" s="63"/>
      <c r="V30" s="107"/>
      <c r="W30" s="60" t="str">
        <f>IF(MONTH(DATE(($C$3),X$6,$A30))&lt;&gt;X$6,"",CHOOSE(WEEKDAY(DATE(($C$3),X$6,$A30),1),"日","月","火","水","木","金","土")&amp;IF(ISNA(VLOOKUP(DATE(($C$3),X$6,$A30),祝日一覧!$A$2:$B$74,2,FALSE)),"","（祝）"))</f>
        <v>月（祝）</v>
      </c>
      <c r="X30" s="63"/>
      <c r="Y30" s="107"/>
      <c r="Z30" s="60" t="str">
        <f>IF(MONTH(DATE(($C$3),AA$6,$A30))&lt;&gt;AA$6,"",CHOOSE(WEEKDAY(DATE(($C$3),AA$6,$A30),1),"日","月","火","水","木","金","土")&amp;IF(ISNA(VLOOKUP(DATE(($C$3),AA$6,$A30),祝日一覧!$A$2:$B$74,2,FALSE)),"","（祝）"))</f>
        <v>水</v>
      </c>
      <c r="AA30" s="63"/>
      <c r="AB30" s="107"/>
      <c r="AC30" s="60" t="str">
        <f>IF(MONTH(DATE(($C$3+1),AD$6,$A30))&lt;&gt;AD$6,"",CHOOSE(WEEKDAY(DATE(($C$3+1),AD$6,$A30),1),"日","月","火","水","木","金","土")&amp;IF(ISNA(VLOOKUP(DATE(($C$3+1),AD$6,$A30),祝日一覧!$A$2:$B$74,2,FALSE)),"","（祝）"))</f>
        <v>土</v>
      </c>
      <c r="AD30" s="63"/>
      <c r="AE30" s="107"/>
      <c r="AF30" s="60" t="str">
        <f>IF(MONTH(DATE(($C$3+1),AG$6,$A30))&lt;&gt;AG$6,"",CHOOSE(WEEKDAY(DATE(($C$3+1),AG$6,$A30),1),"日","月","火","水","木","金","土")&amp;IF(ISNA(VLOOKUP(DATE(($C$3+1),AG$6,$A30),祝日一覧!$A$2:$B$74,2,FALSE)),"","（祝）"))</f>
        <v>火（祝）</v>
      </c>
      <c r="AG30" s="63"/>
      <c r="AH30" s="107"/>
      <c r="AI30" s="60" t="str">
        <f>IF(MONTH(DATE(($C$3+1),AJ$6,$A30))&lt;&gt;AJ$6,"",CHOOSE(WEEKDAY(DATE(($C$3+1),AJ$6,$A30),1),"日","月","火","水","木","金","土")&amp;IF(ISNA(VLOOKUP(DATE(($C$3+1),AJ$6,$A30),祝日一覧!$A$2:$B$74,2,FALSE)),"","（祝）"))</f>
        <v>火</v>
      </c>
      <c r="AJ30" s="63"/>
      <c r="AK30" s="107"/>
      <c r="AL30" s="89">
        <v>23</v>
      </c>
    </row>
    <row r="31" spans="1:38" ht="14.85" customHeight="1">
      <c r="A31" s="88">
        <v>24</v>
      </c>
      <c r="B31" s="58" t="str">
        <f>IF(MONTH(DATE(($C$3),C$6,$A31))&lt;&gt;C$6,"",CHOOSE(WEEKDAY(DATE(($C$3),C$6,$A31),1),"日","月","火","水","木","金","土")&amp;IF(ISNA(VLOOKUP(DATE(($C$3),C$6,$A31),祝日一覧!$A$2:$B$74,2,FALSE)),"","（祝）"))</f>
        <v>金</v>
      </c>
      <c r="C31" s="63"/>
      <c r="D31" s="107"/>
      <c r="E31" s="60" t="str">
        <f>IF(MONTH(DATE(($C$3),F$6,$A31))&lt;&gt;F$6,"",CHOOSE(WEEKDAY(DATE(($C$3),F$6,$A31),1),"日","月","火","水","木","金","土")&amp;IF(ISNA(VLOOKUP(DATE(($C$3),F$6,$A31),祝日一覧!$A$2:$B$74,2,FALSE)),"","（祝）"))</f>
        <v>日</v>
      </c>
      <c r="F31" s="63"/>
      <c r="G31" s="107"/>
      <c r="H31" s="60" t="str">
        <f>IF(MONTH(DATE(($C$3),I$6,$A31))&lt;&gt;I$6,"",CHOOSE(WEEKDAY(DATE(($C$3),I$6,$A31),1),"日","月","火","水","木","金","土")&amp;IF(ISNA(VLOOKUP(DATE(($C$3),I$6,$A31),祝日一覧!$A$2:$B$74,2,FALSE)),"","（祝）"))</f>
        <v>水</v>
      </c>
      <c r="I31" s="63"/>
      <c r="J31" s="107"/>
      <c r="K31" s="60" t="str">
        <f>IF(MONTH(DATE(($C$3),L$6,$A31))&lt;&gt;L$6,"",CHOOSE(WEEKDAY(DATE(($C$3),L$6,$A31),1),"日","月","火","水","木","金","土")&amp;IF(ISNA(VLOOKUP(DATE(($C$3),L$6,$A31),祝日一覧!$A$2:$B$74,2,FALSE)),"","（祝）"))</f>
        <v>金</v>
      </c>
      <c r="L31" s="63"/>
      <c r="M31" s="107"/>
      <c r="N31" s="60" t="str">
        <f>IF(MONTH(DATE(($C$3),O$6,$A31))&lt;&gt;O$6,"",CHOOSE(WEEKDAY(DATE(($C$3),O$6,$A31),1),"日","月","火","水","木","金","土")&amp;IF(ISNA(VLOOKUP(DATE(($C$3),O$6,$A31),祝日一覧!$A$2:$B$74,2,FALSE)),"","（祝）"))</f>
        <v>月</v>
      </c>
      <c r="O31" s="63"/>
      <c r="P31" s="107"/>
      <c r="Q31" s="60" t="str">
        <f>IF(MONTH(DATE(($C$3),R$6,$A31))&lt;&gt;R$6,"",CHOOSE(WEEKDAY(DATE(($C$3),R$6,$A31),1),"日","月","火","水","木","金","土")&amp;IF(ISNA(VLOOKUP(DATE(($C$3),R$6,$A31),祝日一覧!$A$2:$B$74,2,FALSE)),"","（祝）"))</f>
        <v>木</v>
      </c>
      <c r="R31" s="63"/>
      <c r="S31" s="107"/>
      <c r="T31" s="60" t="str">
        <f>IF(MONTH(DATE(($C$3),U$6,$A31))&lt;&gt;U$6,"",CHOOSE(WEEKDAY(DATE(($C$3),U$6,$A31),1),"日","月","火","水","木","金","土")&amp;IF(ISNA(VLOOKUP(DATE(($C$3),U$6,$A31),祝日一覧!$A$2:$B$74,2,FALSE)),"","（祝）"))</f>
        <v>土</v>
      </c>
      <c r="U31" s="63"/>
      <c r="V31" s="107"/>
      <c r="W31" s="60" t="str">
        <f>IF(MONTH(DATE(($C$3),X$6,$A31))&lt;&gt;X$6,"",CHOOSE(WEEKDAY(DATE(($C$3),X$6,$A31),1),"日","月","火","水","木","金","土")&amp;IF(ISNA(VLOOKUP(DATE(($C$3),X$6,$A31),祝日一覧!$A$2:$B$74,2,FALSE)),"","（祝）"))</f>
        <v>火</v>
      </c>
      <c r="X31" s="63"/>
      <c r="Y31" s="107"/>
      <c r="Z31" s="60" t="str">
        <f>IF(MONTH(DATE(($C$3),AA$6,$A31))&lt;&gt;AA$6,"",CHOOSE(WEEKDAY(DATE(($C$3),AA$6,$A31),1),"日","月","火","水","木","金","土")&amp;IF(ISNA(VLOOKUP(DATE(($C$3),AA$6,$A31),祝日一覧!$A$2:$B$74,2,FALSE)),"","（祝）"))</f>
        <v>木</v>
      </c>
      <c r="AA31" s="63"/>
      <c r="AB31" s="107"/>
      <c r="AC31" s="60" t="str">
        <f>IF(MONTH(DATE(($C$3+1),AD$6,$A31))&lt;&gt;AD$6,"",CHOOSE(WEEKDAY(DATE(($C$3+1),AD$6,$A31),1),"日","月","火","水","木","金","土")&amp;IF(ISNA(VLOOKUP(DATE(($C$3+1),AD$6,$A31),祝日一覧!$A$2:$B$74,2,FALSE)),"","（祝）"))</f>
        <v>日</v>
      </c>
      <c r="AD31" s="63"/>
      <c r="AE31" s="107"/>
      <c r="AF31" s="60" t="str">
        <f>IF(MONTH(DATE(($C$3+1),AG$6,$A31))&lt;&gt;AG$6,"",CHOOSE(WEEKDAY(DATE(($C$3+1),AG$6,$A31),1),"日","月","火","水","木","金","土")&amp;IF(ISNA(VLOOKUP(DATE(($C$3+1),AG$6,$A31),祝日一覧!$A$2:$B$74,2,FALSE)),"","（祝）"))</f>
        <v>水</v>
      </c>
      <c r="AG31" s="63"/>
      <c r="AH31" s="107"/>
      <c r="AI31" s="60" t="str">
        <f>IF(MONTH(DATE(($C$3+1),AJ$6,$A31))&lt;&gt;AJ$6,"",CHOOSE(WEEKDAY(DATE(($C$3+1),AJ$6,$A31),1),"日","月","火","水","木","金","土")&amp;IF(ISNA(VLOOKUP(DATE(($C$3+1),AJ$6,$A31),祝日一覧!$A$2:$B$74,2,FALSE)),"","（祝）"))</f>
        <v>水</v>
      </c>
      <c r="AJ31" s="63"/>
      <c r="AK31" s="107"/>
      <c r="AL31" s="89">
        <v>24</v>
      </c>
    </row>
    <row r="32" spans="1:38" ht="14.85" customHeight="1">
      <c r="A32" s="88">
        <v>25</v>
      </c>
      <c r="B32" s="58" t="str">
        <f>IF(MONTH(DATE(($C$3),C$6,$A32))&lt;&gt;C$6,"",CHOOSE(WEEKDAY(DATE(($C$3),C$6,$A32),1),"日","月","火","水","木","金","土")&amp;IF(ISNA(VLOOKUP(DATE(($C$3),C$6,$A32),祝日一覧!$A$2:$B$74,2,FALSE)),"","（祝）"))</f>
        <v>土</v>
      </c>
      <c r="C32" s="63"/>
      <c r="D32" s="107"/>
      <c r="E32" s="60" t="str">
        <f>IF(MONTH(DATE(($C$3),F$6,$A32))&lt;&gt;F$6,"",CHOOSE(WEEKDAY(DATE(($C$3),F$6,$A32),1),"日","月","火","水","木","金","土")&amp;IF(ISNA(VLOOKUP(DATE(($C$3),F$6,$A32),祝日一覧!$A$2:$B$74,2,FALSE)),"","（祝）"))</f>
        <v>月</v>
      </c>
      <c r="F32" s="63"/>
      <c r="G32" s="107"/>
      <c r="H32" s="60" t="str">
        <f>IF(MONTH(DATE(($C$3),I$6,$A32))&lt;&gt;I$6,"",CHOOSE(WEEKDAY(DATE(($C$3),I$6,$A32),1),"日","月","火","水","木","金","土")&amp;IF(ISNA(VLOOKUP(DATE(($C$3),I$6,$A32),祝日一覧!$A$2:$B$74,2,FALSE)),"","（祝）"))</f>
        <v>木</v>
      </c>
      <c r="I32" s="63"/>
      <c r="J32" s="107"/>
      <c r="K32" s="60" t="str">
        <f>IF(MONTH(DATE(($C$3),L$6,$A32))&lt;&gt;L$6,"",CHOOSE(WEEKDAY(DATE(($C$3),L$6,$A32),1),"日","月","火","水","木","金","土")&amp;IF(ISNA(VLOOKUP(DATE(($C$3),L$6,$A32),祝日一覧!$A$2:$B$74,2,FALSE)),"","（祝）"))</f>
        <v>土</v>
      </c>
      <c r="L32" s="63"/>
      <c r="M32" s="107"/>
      <c r="N32" s="60" t="str">
        <f>IF(MONTH(DATE(($C$3),O$6,$A32))&lt;&gt;O$6,"",CHOOSE(WEEKDAY(DATE(($C$3),O$6,$A32),1),"日","月","火","水","木","金","土")&amp;IF(ISNA(VLOOKUP(DATE(($C$3),O$6,$A32),祝日一覧!$A$2:$B$74,2,FALSE)),"","（祝）"))</f>
        <v>火</v>
      </c>
      <c r="O32" s="63"/>
      <c r="P32" s="107"/>
      <c r="Q32" s="60" t="str">
        <f>IF(MONTH(DATE(($C$3),R$6,$A32))&lt;&gt;R$6,"",CHOOSE(WEEKDAY(DATE(($C$3),R$6,$A32),1),"日","月","火","水","木","金","土")&amp;IF(ISNA(VLOOKUP(DATE(($C$3),R$6,$A32),祝日一覧!$A$2:$B$74,2,FALSE)),"","（祝）"))</f>
        <v>金</v>
      </c>
      <c r="R32" s="63"/>
      <c r="S32" s="107"/>
      <c r="T32" s="60" t="str">
        <f>IF(MONTH(DATE(($C$3),U$6,$A32))&lt;&gt;U$6,"",CHOOSE(WEEKDAY(DATE(($C$3),U$6,$A32),1),"日","月","火","水","木","金","土")&amp;IF(ISNA(VLOOKUP(DATE(($C$3),U$6,$A32),祝日一覧!$A$2:$B$74,2,FALSE)),"","（祝）"))</f>
        <v>日</v>
      </c>
      <c r="U32" s="63"/>
      <c r="V32" s="107"/>
      <c r="W32" s="60" t="str">
        <f>IF(MONTH(DATE(($C$3),X$6,$A32))&lt;&gt;X$6,"",CHOOSE(WEEKDAY(DATE(($C$3),X$6,$A32),1),"日","月","火","水","木","金","土")&amp;IF(ISNA(VLOOKUP(DATE(($C$3),X$6,$A32),祝日一覧!$A$2:$B$74,2,FALSE)),"","（祝）"))</f>
        <v>水</v>
      </c>
      <c r="X32" s="63"/>
      <c r="Y32" s="107"/>
      <c r="Z32" s="60" t="str">
        <f>IF(MONTH(DATE(($C$3),AA$6,$A32))&lt;&gt;AA$6,"",CHOOSE(WEEKDAY(DATE(($C$3),AA$6,$A32),1),"日","月","火","水","木","金","土")&amp;IF(ISNA(VLOOKUP(DATE(($C$3),AA$6,$A32),祝日一覧!$A$2:$B$74,2,FALSE)),"","（祝）"))</f>
        <v>金</v>
      </c>
      <c r="AA32" s="63"/>
      <c r="AB32" s="107"/>
      <c r="AC32" s="60" t="str">
        <f>IF(MONTH(DATE(($C$3+1),AD$6,$A32))&lt;&gt;AD$6,"",CHOOSE(WEEKDAY(DATE(($C$3+1),AD$6,$A32),1),"日","月","火","水","木","金","土")&amp;IF(ISNA(VLOOKUP(DATE(($C$3+1),AD$6,$A32),祝日一覧!$A$2:$B$74,2,FALSE)),"","（祝）"))</f>
        <v>月</v>
      </c>
      <c r="AD32" s="63"/>
      <c r="AE32" s="107"/>
      <c r="AF32" s="60" t="str">
        <f>IF(MONTH(DATE(($C$3+1),AG$6,$A32))&lt;&gt;AG$6,"",CHOOSE(WEEKDAY(DATE(($C$3+1),AG$6,$A32),1),"日","月","火","水","木","金","土")&amp;IF(ISNA(VLOOKUP(DATE(($C$3+1),AG$6,$A32),祝日一覧!$A$2:$B$74,2,FALSE)),"","（祝）"))</f>
        <v>木</v>
      </c>
      <c r="AG32" s="63"/>
      <c r="AH32" s="107"/>
      <c r="AI32" s="60" t="str">
        <f>IF(MONTH(DATE(($C$3+1),AJ$6,$A32))&lt;&gt;AJ$6,"",CHOOSE(WEEKDAY(DATE(($C$3+1),AJ$6,$A32),1),"日","月","火","水","木","金","土")&amp;IF(ISNA(VLOOKUP(DATE(($C$3+1),AJ$6,$A32),祝日一覧!$A$2:$B$74,2,FALSE)),"","（祝）"))</f>
        <v>木</v>
      </c>
      <c r="AJ32" s="63"/>
      <c r="AK32" s="107"/>
      <c r="AL32" s="89">
        <v>25</v>
      </c>
    </row>
    <row r="33" spans="1:38" ht="14.85" customHeight="1">
      <c r="A33" s="88">
        <v>26</v>
      </c>
      <c r="B33" s="58" t="str">
        <f>IF(MONTH(DATE(($C$3),C$6,$A33))&lt;&gt;C$6,"",CHOOSE(WEEKDAY(DATE(($C$3),C$6,$A33),1),"日","月","火","水","木","金","土")&amp;IF(ISNA(VLOOKUP(DATE(($C$3),C$6,$A33),祝日一覧!$A$2:$B$74,2,FALSE)),"","（祝）"))</f>
        <v>日</v>
      </c>
      <c r="C33" s="63"/>
      <c r="D33" s="107"/>
      <c r="E33" s="60" t="str">
        <f>IF(MONTH(DATE(($C$3),F$6,$A33))&lt;&gt;F$6,"",CHOOSE(WEEKDAY(DATE(($C$3),F$6,$A33),1),"日","月","火","水","木","金","土")&amp;IF(ISNA(VLOOKUP(DATE(($C$3),F$6,$A33),祝日一覧!$A$2:$B$74,2,FALSE)),"","（祝）"))</f>
        <v>火</v>
      </c>
      <c r="F33" s="63"/>
      <c r="G33" s="107"/>
      <c r="H33" s="60" t="str">
        <f>IF(MONTH(DATE(($C$3),I$6,$A33))&lt;&gt;I$6,"",CHOOSE(WEEKDAY(DATE(($C$3),I$6,$A33),1),"日","月","火","水","木","金","土")&amp;IF(ISNA(VLOOKUP(DATE(($C$3),I$6,$A33),祝日一覧!$A$2:$B$74,2,FALSE)),"","（祝）"))</f>
        <v>金</v>
      </c>
      <c r="I33" s="63"/>
      <c r="J33" s="107"/>
      <c r="K33" s="60" t="str">
        <f>IF(MONTH(DATE(($C$3),L$6,$A33))&lt;&gt;L$6,"",CHOOSE(WEEKDAY(DATE(($C$3),L$6,$A33),1),"日","月","火","水","木","金","土")&amp;IF(ISNA(VLOOKUP(DATE(($C$3),L$6,$A33),祝日一覧!$A$2:$B$74,2,FALSE)),"","（祝）"))</f>
        <v>日</v>
      </c>
      <c r="L33" s="63"/>
      <c r="M33" s="107"/>
      <c r="N33" s="60" t="str">
        <f>IF(MONTH(DATE(($C$3),O$6,$A33))&lt;&gt;O$6,"",CHOOSE(WEEKDAY(DATE(($C$3),O$6,$A33),1),"日","月","火","水","木","金","土")&amp;IF(ISNA(VLOOKUP(DATE(($C$3),O$6,$A33),祝日一覧!$A$2:$B$74,2,FALSE)),"","（祝）"))</f>
        <v>水</v>
      </c>
      <c r="O33" s="63"/>
      <c r="P33" s="107"/>
      <c r="Q33" s="60" t="str">
        <f>IF(MONTH(DATE(($C$3),R$6,$A33))&lt;&gt;R$6,"",CHOOSE(WEEKDAY(DATE(($C$3),R$6,$A33),1),"日","月","火","水","木","金","土")&amp;IF(ISNA(VLOOKUP(DATE(($C$3),R$6,$A33),祝日一覧!$A$2:$B$74,2,FALSE)),"","（祝）"))</f>
        <v>土</v>
      </c>
      <c r="R33" s="63"/>
      <c r="S33" s="107"/>
      <c r="T33" s="60" t="str">
        <f>IF(MONTH(DATE(($C$3),U$6,$A33))&lt;&gt;U$6,"",CHOOSE(WEEKDAY(DATE(($C$3),U$6,$A33),1),"日","月","火","水","木","金","土")&amp;IF(ISNA(VLOOKUP(DATE(($C$3),U$6,$A33),祝日一覧!$A$2:$B$74,2,FALSE)),"","（祝）"))</f>
        <v>月</v>
      </c>
      <c r="U33" s="63"/>
      <c r="V33" s="107"/>
      <c r="W33" s="60" t="str">
        <f>IF(MONTH(DATE(($C$3),X$6,$A33))&lt;&gt;X$6,"",CHOOSE(WEEKDAY(DATE(($C$3),X$6,$A33),1),"日","月","火","水","木","金","土")&amp;IF(ISNA(VLOOKUP(DATE(($C$3),X$6,$A33),祝日一覧!$A$2:$B$74,2,FALSE)),"","（祝）"))</f>
        <v>木</v>
      </c>
      <c r="X33" s="63"/>
      <c r="Y33" s="107"/>
      <c r="Z33" s="60" t="str">
        <f>IF(MONTH(DATE(($C$3),AA$6,$A33))&lt;&gt;AA$6,"",CHOOSE(WEEKDAY(DATE(($C$3),AA$6,$A33),1),"日","月","火","水","木","金","土")&amp;IF(ISNA(VLOOKUP(DATE(($C$3),AA$6,$A33),祝日一覧!$A$2:$B$74,2,FALSE)),"","（祝）"))</f>
        <v>土</v>
      </c>
      <c r="AA33" s="63"/>
      <c r="AB33" s="107"/>
      <c r="AC33" s="60" t="str">
        <f>IF(MONTH(DATE(($C$3+1),AD$6,$A33))&lt;&gt;AD$6,"",CHOOSE(WEEKDAY(DATE(($C$3+1),AD$6,$A33),1),"日","月","火","水","木","金","土")&amp;IF(ISNA(VLOOKUP(DATE(($C$3+1),AD$6,$A33),祝日一覧!$A$2:$B$74,2,FALSE)),"","（祝）"))</f>
        <v>火</v>
      </c>
      <c r="AD33" s="63"/>
      <c r="AE33" s="107"/>
      <c r="AF33" s="60" t="str">
        <f>IF(MONTH(DATE(($C$3+1),AG$6,$A33))&lt;&gt;AG$6,"",CHOOSE(WEEKDAY(DATE(($C$3+1),AG$6,$A33),1),"日","月","火","水","木","金","土")&amp;IF(ISNA(VLOOKUP(DATE(($C$3+1),AG$6,$A33),祝日一覧!$A$2:$B$74,2,FALSE)),"","（祝）"))</f>
        <v>金</v>
      </c>
      <c r="AG33" s="63"/>
      <c r="AH33" s="107"/>
      <c r="AI33" s="60" t="str">
        <f>IF(MONTH(DATE(($C$3+1),AJ$6,$A33))&lt;&gt;AJ$6,"",CHOOSE(WEEKDAY(DATE(($C$3+1),AJ$6,$A33),1),"日","月","火","水","木","金","土")&amp;IF(ISNA(VLOOKUP(DATE(($C$3+1),AJ$6,$A33),祝日一覧!$A$2:$B$74,2,FALSE)),"","（祝）"))</f>
        <v>金</v>
      </c>
      <c r="AJ33" s="63"/>
      <c r="AK33" s="107"/>
      <c r="AL33" s="89">
        <v>26</v>
      </c>
    </row>
    <row r="34" spans="1:38" ht="14.85" customHeight="1">
      <c r="A34" s="88">
        <v>27</v>
      </c>
      <c r="B34" s="58" t="str">
        <f>IF(MONTH(DATE(($C$3),C$6,$A34))&lt;&gt;C$6,"",CHOOSE(WEEKDAY(DATE(($C$3),C$6,$A34),1),"日","月","火","水","木","金","土")&amp;IF(ISNA(VLOOKUP(DATE(($C$3),C$6,$A34),祝日一覧!$A$2:$B$74,2,FALSE)),"","（祝）"))</f>
        <v>月</v>
      </c>
      <c r="C34" s="63"/>
      <c r="D34" s="107"/>
      <c r="E34" s="60" t="str">
        <f>IF(MONTH(DATE(($C$3),F$6,$A34))&lt;&gt;F$6,"",CHOOSE(WEEKDAY(DATE(($C$3),F$6,$A34),1),"日","月","火","水","木","金","土")&amp;IF(ISNA(VLOOKUP(DATE(($C$3),F$6,$A34),祝日一覧!$A$2:$B$74,2,FALSE)),"","（祝）"))</f>
        <v>水</v>
      </c>
      <c r="F34" s="63"/>
      <c r="G34" s="107"/>
      <c r="H34" s="60" t="str">
        <f>IF(MONTH(DATE(($C$3),I$6,$A34))&lt;&gt;I$6,"",CHOOSE(WEEKDAY(DATE(($C$3),I$6,$A34),1),"日","月","火","水","木","金","土")&amp;IF(ISNA(VLOOKUP(DATE(($C$3),I$6,$A34),祝日一覧!$A$2:$B$74,2,FALSE)),"","（祝）"))</f>
        <v>土</v>
      </c>
      <c r="I34" s="63"/>
      <c r="J34" s="107"/>
      <c r="K34" s="60" t="str">
        <f>IF(MONTH(DATE(($C$3),L$6,$A34))&lt;&gt;L$6,"",CHOOSE(WEEKDAY(DATE(($C$3),L$6,$A34),1),"日","月","火","水","木","金","土")&amp;IF(ISNA(VLOOKUP(DATE(($C$3),L$6,$A34),祝日一覧!$A$2:$B$74,2,FALSE)),"","（祝）"))</f>
        <v>月</v>
      </c>
      <c r="L34" s="63"/>
      <c r="M34" s="107"/>
      <c r="N34" s="60" t="str">
        <f>IF(MONTH(DATE(($C$3),O$6,$A34))&lt;&gt;O$6,"",CHOOSE(WEEKDAY(DATE(($C$3),O$6,$A34),1),"日","月","火","水","木","金","土")&amp;IF(ISNA(VLOOKUP(DATE(($C$3),O$6,$A34),祝日一覧!$A$2:$B$74,2,FALSE)),"","（祝）"))</f>
        <v>木</v>
      </c>
      <c r="O34" s="63"/>
      <c r="P34" s="107"/>
      <c r="Q34" s="60" t="str">
        <f>IF(MONTH(DATE(($C$3),R$6,$A34))&lt;&gt;R$6,"",CHOOSE(WEEKDAY(DATE(($C$3),R$6,$A34),1),"日","月","火","水","木","金","土")&amp;IF(ISNA(VLOOKUP(DATE(($C$3),R$6,$A34),祝日一覧!$A$2:$B$74,2,FALSE)),"","（祝）"))</f>
        <v>日</v>
      </c>
      <c r="R34" s="63"/>
      <c r="S34" s="107"/>
      <c r="T34" s="60" t="str">
        <f>IF(MONTH(DATE(($C$3),U$6,$A34))&lt;&gt;U$6,"",CHOOSE(WEEKDAY(DATE(($C$3),U$6,$A34),1),"日","月","火","水","木","金","土")&amp;IF(ISNA(VLOOKUP(DATE(($C$3),U$6,$A34),祝日一覧!$A$2:$B$74,2,FALSE)),"","（祝）"))</f>
        <v>火</v>
      </c>
      <c r="U34" s="63"/>
      <c r="V34" s="107"/>
      <c r="W34" s="60" t="str">
        <f>IF(MONTH(DATE(($C$3),X$6,$A34))&lt;&gt;X$6,"",CHOOSE(WEEKDAY(DATE(($C$3),X$6,$A34),1),"日","月","火","水","木","金","土")&amp;IF(ISNA(VLOOKUP(DATE(($C$3),X$6,$A34),祝日一覧!$A$2:$B$74,2,FALSE)),"","（祝）"))</f>
        <v>金</v>
      </c>
      <c r="X34" s="63"/>
      <c r="Y34" s="107"/>
      <c r="Z34" s="60" t="str">
        <f>IF(MONTH(DATE(($C$3),AA$6,$A34))&lt;&gt;AA$6,"",CHOOSE(WEEKDAY(DATE(($C$3),AA$6,$A34),1),"日","月","火","水","木","金","土")&amp;IF(ISNA(VLOOKUP(DATE(($C$3),AA$6,$A34),祝日一覧!$A$2:$B$74,2,FALSE)),"","（祝）"))</f>
        <v>日</v>
      </c>
      <c r="AA34" s="63"/>
      <c r="AB34" s="107"/>
      <c r="AC34" s="60" t="str">
        <f>IF(MONTH(DATE(($C$3+1),AD$6,$A34))&lt;&gt;AD$6,"",CHOOSE(WEEKDAY(DATE(($C$3+1),AD$6,$A34),1),"日","月","火","水","木","金","土")&amp;IF(ISNA(VLOOKUP(DATE(($C$3+1),AD$6,$A34),祝日一覧!$A$2:$B$74,2,FALSE)),"","（祝）"))</f>
        <v>水</v>
      </c>
      <c r="AD34" s="63"/>
      <c r="AE34" s="107"/>
      <c r="AF34" s="60" t="str">
        <f>IF(MONTH(DATE(($C$3+1),AG$6,$A34))&lt;&gt;AG$6,"",CHOOSE(WEEKDAY(DATE(($C$3+1),AG$6,$A34),1),"日","月","火","水","木","金","土")&amp;IF(ISNA(VLOOKUP(DATE(($C$3+1),AG$6,$A34),祝日一覧!$A$2:$B$74,2,FALSE)),"","（祝）"))</f>
        <v>土</v>
      </c>
      <c r="AG34" s="63"/>
      <c r="AH34" s="107"/>
      <c r="AI34" s="60" t="str">
        <f>IF(MONTH(DATE(($C$3+1),AJ$6,$A34))&lt;&gt;AJ$6,"",CHOOSE(WEEKDAY(DATE(($C$3+1),AJ$6,$A34),1),"日","月","火","水","木","金","土")&amp;IF(ISNA(VLOOKUP(DATE(($C$3+1),AJ$6,$A34),祝日一覧!$A$2:$B$74,2,FALSE)),"","（祝）"))</f>
        <v>土</v>
      </c>
      <c r="AJ34" s="63"/>
      <c r="AK34" s="107"/>
      <c r="AL34" s="89">
        <v>27</v>
      </c>
    </row>
    <row r="35" spans="1:38" ht="14.85" customHeight="1">
      <c r="A35" s="88">
        <v>28</v>
      </c>
      <c r="B35" s="58" t="str">
        <f>IF(MONTH(DATE(($C$3),C$6,$A35))&lt;&gt;C$6,"",CHOOSE(WEEKDAY(DATE(($C$3),C$6,$A35),1),"日","月","火","水","木","金","土")&amp;IF(ISNA(VLOOKUP(DATE(($C$3),C$6,$A35),祝日一覧!$A$2:$B$74,2,FALSE)),"","（祝）"))</f>
        <v>火</v>
      </c>
      <c r="C35" s="63"/>
      <c r="D35" s="107"/>
      <c r="E35" s="60" t="str">
        <f>IF(MONTH(DATE(($C$3),F$6,$A35))&lt;&gt;F$6,"",CHOOSE(WEEKDAY(DATE(($C$3),F$6,$A35),1),"日","月","火","水","木","金","土")&amp;IF(ISNA(VLOOKUP(DATE(($C$3),F$6,$A35),祝日一覧!$A$2:$B$74,2,FALSE)),"","（祝）"))</f>
        <v>木</v>
      </c>
      <c r="F35" s="63"/>
      <c r="G35" s="107"/>
      <c r="H35" s="60" t="str">
        <f>IF(MONTH(DATE(($C$3),I$6,$A35))&lt;&gt;I$6,"",CHOOSE(WEEKDAY(DATE(($C$3),I$6,$A35),1),"日","月","火","水","木","金","土")&amp;IF(ISNA(VLOOKUP(DATE(($C$3),I$6,$A35),祝日一覧!$A$2:$B$74,2,FALSE)),"","（祝）"))</f>
        <v>日</v>
      </c>
      <c r="I35" s="63"/>
      <c r="J35" s="107"/>
      <c r="K35" s="60" t="str">
        <f>IF(MONTH(DATE(($C$3),L$6,$A35))&lt;&gt;L$6,"",CHOOSE(WEEKDAY(DATE(($C$3),L$6,$A35),1),"日","月","火","水","木","金","土")&amp;IF(ISNA(VLOOKUP(DATE(($C$3),L$6,$A35),祝日一覧!$A$2:$B$74,2,FALSE)),"","（祝）"))</f>
        <v>火</v>
      </c>
      <c r="L35" s="63"/>
      <c r="M35" s="107"/>
      <c r="N35" s="60" t="str">
        <f>IF(MONTH(DATE(($C$3),O$6,$A35))&lt;&gt;O$6,"",CHOOSE(WEEKDAY(DATE(($C$3),O$6,$A35),1),"日","月","火","水","木","金","土")&amp;IF(ISNA(VLOOKUP(DATE(($C$3),O$6,$A35),祝日一覧!$A$2:$B$74,2,FALSE)),"","（祝）"))</f>
        <v>金</v>
      </c>
      <c r="O35" s="63"/>
      <c r="P35" s="107"/>
      <c r="Q35" s="60" t="str">
        <f>IF(MONTH(DATE(($C$3),R$6,$A35))&lt;&gt;R$6,"",CHOOSE(WEEKDAY(DATE(($C$3),R$6,$A35),1),"日","月","火","水","木","金","土")&amp;IF(ISNA(VLOOKUP(DATE(($C$3),R$6,$A35),祝日一覧!$A$2:$B$74,2,FALSE)),"","（祝）"))</f>
        <v>月</v>
      </c>
      <c r="R35" s="63"/>
      <c r="S35" s="107"/>
      <c r="T35" s="60" t="str">
        <f>IF(MONTH(DATE(($C$3),U$6,$A35))&lt;&gt;U$6,"",CHOOSE(WEEKDAY(DATE(($C$3),U$6,$A35),1),"日","月","火","水","木","金","土")&amp;IF(ISNA(VLOOKUP(DATE(($C$3),U$6,$A35),祝日一覧!$A$2:$B$74,2,FALSE)),"","（祝）"))</f>
        <v>水</v>
      </c>
      <c r="U35" s="63"/>
      <c r="V35" s="107"/>
      <c r="W35" s="60" t="str">
        <f>IF(MONTH(DATE(($C$3),X$6,$A35))&lt;&gt;X$6,"",CHOOSE(WEEKDAY(DATE(($C$3),X$6,$A35),1),"日","月","火","水","木","金","土")&amp;IF(ISNA(VLOOKUP(DATE(($C$3),X$6,$A35),祝日一覧!$A$2:$B$74,2,FALSE)),"","（祝）"))</f>
        <v>土</v>
      </c>
      <c r="X35" s="63"/>
      <c r="Y35" s="107"/>
      <c r="Z35" s="60" t="str">
        <f>IF(MONTH(DATE(($C$3),AA$6,$A35))&lt;&gt;AA$6,"",CHOOSE(WEEKDAY(DATE(($C$3),AA$6,$A35),1),"日","月","火","水","木","金","土")&amp;IF(ISNA(VLOOKUP(DATE(($C$3),AA$6,$A35),祝日一覧!$A$2:$B$74,2,FALSE)),"","（祝）"))</f>
        <v>月</v>
      </c>
      <c r="AA35" s="63"/>
      <c r="AB35" s="107"/>
      <c r="AC35" s="60" t="str">
        <f>IF(MONTH(DATE(($C$3+1),AD$6,$A35))&lt;&gt;AD$6,"",CHOOSE(WEEKDAY(DATE(($C$3+1),AD$6,$A35),1),"日","月","火","水","木","金","土")&amp;IF(ISNA(VLOOKUP(DATE(($C$3+1),AD$6,$A35),祝日一覧!$A$2:$B$74,2,FALSE)),"","（祝）"))</f>
        <v>木</v>
      </c>
      <c r="AD35" s="63"/>
      <c r="AE35" s="107"/>
      <c r="AF35" s="60" t="str">
        <f>IF(MONTH(DATE(($C$3+1),AG$6,$A35))&lt;&gt;AG$6,"",CHOOSE(WEEKDAY(DATE(($C$3+1),AG$6,$A35),1),"日","月","火","水","木","金","土")&amp;IF(ISNA(VLOOKUP(DATE(($C$3+1),AG$6,$A35),祝日一覧!$A$2:$B$74,2,FALSE)),"","（祝）"))</f>
        <v>日</v>
      </c>
      <c r="AG35" s="63"/>
      <c r="AH35" s="107"/>
      <c r="AI35" s="60" t="str">
        <f>IF(MONTH(DATE(($C$3+1),AJ$6,$A35))&lt;&gt;AJ$6,"",CHOOSE(WEEKDAY(DATE(($C$3+1),AJ$6,$A35),1),"日","月","火","水","木","金","土")&amp;IF(ISNA(VLOOKUP(DATE(($C$3+1),AJ$6,$A35),祝日一覧!$A$2:$B$74,2,FALSE)),"","（祝）"))</f>
        <v>日</v>
      </c>
      <c r="AJ35" s="63"/>
      <c r="AK35" s="107"/>
      <c r="AL35" s="89">
        <v>28</v>
      </c>
    </row>
    <row r="36" spans="1:38" ht="14.85" customHeight="1">
      <c r="A36" s="88">
        <v>29</v>
      </c>
      <c r="B36" s="58" t="str">
        <f>IF(MONTH(DATE(($C$3),C$6,$A36))&lt;&gt;C$6,"",CHOOSE(WEEKDAY(DATE(($C$3),C$6,$A36),1),"日","月","火","水","木","金","土")&amp;IF(ISNA(VLOOKUP(DATE(($C$3),C$6,$A36),祝日一覧!$A$2:$B$74,2,FALSE)),"","（祝）"))</f>
        <v>水（祝）</v>
      </c>
      <c r="C36" s="63"/>
      <c r="D36" s="107"/>
      <c r="E36" s="60" t="str">
        <f>IF(MONTH(DATE(($C$3),F$6,$A36))&lt;&gt;F$6,"",CHOOSE(WEEKDAY(DATE(($C$3),F$6,$A36),1),"日","月","火","水","木","金","土")&amp;IF(ISNA(VLOOKUP(DATE(($C$3),F$6,$A36),祝日一覧!$A$2:$B$74,2,FALSE)),"","（祝）"))</f>
        <v>金</v>
      </c>
      <c r="F36" s="63"/>
      <c r="G36" s="107"/>
      <c r="H36" s="60" t="str">
        <f>IF(MONTH(DATE(($C$3),I$6,$A36))&lt;&gt;I$6,"",CHOOSE(WEEKDAY(DATE(($C$3),I$6,$A36),1),"日","月","火","水","木","金","土")&amp;IF(ISNA(VLOOKUP(DATE(($C$3),I$6,$A36),祝日一覧!$A$2:$B$74,2,FALSE)),"","（祝）"))</f>
        <v>月</v>
      </c>
      <c r="I36" s="63"/>
      <c r="J36" s="107"/>
      <c r="K36" s="60" t="str">
        <f>IF(MONTH(DATE(($C$3),L$6,$A36))&lt;&gt;L$6,"",CHOOSE(WEEKDAY(DATE(($C$3),L$6,$A36),1),"日","月","火","水","木","金","土")&amp;IF(ISNA(VLOOKUP(DATE(($C$3),L$6,$A36),祝日一覧!$A$2:$B$74,2,FALSE)),"","（祝）"))</f>
        <v>水</v>
      </c>
      <c r="L36" s="63"/>
      <c r="M36" s="107"/>
      <c r="N36" s="60" t="str">
        <f>IF(MONTH(DATE(($C$3),O$6,$A36))&lt;&gt;O$6,"",CHOOSE(WEEKDAY(DATE(($C$3),O$6,$A36),1),"日","月","火","水","木","金","土")&amp;IF(ISNA(VLOOKUP(DATE(($C$3),O$6,$A36),祝日一覧!$A$2:$B$74,2,FALSE)),"","（祝）"))</f>
        <v>土</v>
      </c>
      <c r="O36" s="63"/>
      <c r="P36" s="107"/>
      <c r="Q36" s="60" t="str">
        <f>IF(MONTH(DATE(($C$3),R$6,$A36))&lt;&gt;R$6,"",CHOOSE(WEEKDAY(DATE(($C$3),R$6,$A36),1),"日","月","火","水","木","金","土")&amp;IF(ISNA(VLOOKUP(DATE(($C$3),R$6,$A36),祝日一覧!$A$2:$B$74,2,FALSE)),"","（祝）"))</f>
        <v>火</v>
      </c>
      <c r="R36" s="63"/>
      <c r="S36" s="107"/>
      <c r="T36" s="60" t="str">
        <f>IF(MONTH(DATE(($C$3),U$6,$A36))&lt;&gt;U$6,"",CHOOSE(WEEKDAY(DATE(($C$3),U$6,$A36),1),"日","月","火","水","木","金","土")&amp;IF(ISNA(VLOOKUP(DATE(($C$3),U$6,$A36),祝日一覧!$A$2:$B$74,2,FALSE)),"","（祝）"))</f>
        <v>木</v>
      </c>
      <c r="U36" s="63"/>
      <c r="V36" s="107"/>
      <c r="W36" s="60" t="str">
        <f>IF(MONTH(DATE(($C$3),X$6,$A36))&lt;&gt;X$6,"",CHOOSE(WEEKDAY(DATE(($C$3),X$6,$A36),1),"日","月","火","水","木","金","土")&amp;IF(ISNA(VLOOKUP(DATE(($C$3),X$6,$A36),祝日一覧!$A$2:$B$74,2,FALSE)),"","（祝）"))</f>
        <v>日</v>
      </c>
      <c r="X36" s="63"/>
      <c r="Y36" s="107"/>
      <c r="Z36" s="60" t="str">
        <f>IF(MONTH(DATE(($C$3),AA$6,$A36))&lt;&gt;AA$6,"",CHOOSE(WEEKDAY(DATE(($C$3),AA$6,$A36),1),"日","月","火","水","木","金","土")&amp;IF(ISNA(VLOOKUP(DATE(($C$3),AA$6,$A36),祝日一覧!$A$2:$B$74,2,FALSE)),"","（祝）"))</f>
        <v>火</v>
      </c>
      <c r="AA36" s="63"/>
      <c r="AB36" s="107"/>
      <c r="AC36" s="60" t="str">
        <f>IF(MONTH(DATE(($C$3+1),AD$6,$A36))&lt;&gt;AD$6,"",CHOOSE(WEEKDAY(DATE(($C$3+1),AD$6,$A36),1),"日","月","火","水","木","金","土")&amp;IF(ISNA(VLOOKUP(DATE(($C$3+1),AD$6,$A36),祝日一覧!$A$2:$B$74,2,FALSE)),"","（祝）"))</f>
        <v>金</v>
      </c>
      <c r="AD36" s="63"/>
      <c r="AE36" s="107"/>
      <c r="AF36" s="60" t="str">
        <f>IF(MONTH(DATE(($C$3+1),AG$6,$A36))&lt;&gt;AG$6,"",CHOOSE(WEEKDAY(DATE(($C$3+1),AG$6,$A36),1),"日","月","火","水","木","金","土")&amp;IF(ISNA(VLOOKUP(DATE(($C$3+1),AG$6,$A36),祝日一覧!$A$2:$B$74,2,FALSE)),"","（祝）"))</f>
        <v/>
      </c>
      <c r="AG36" s="63"/>
      <c r="AH36" s="107"/>
      <c r="AI36" s="60" t="str">
        <f>IF(MONTH(DATE(($C$3+1),AJ$6,$A36))&lt;&gt;AJ$6,"",CHOOSE(WEEKDAY(DATE(($C$3+1),AJ$6,$A36),1),"日","月","火","水","木","金","土")&amp;IF(ISNA(VLOOKUP(DATE(($C$3+1),AJ$6,$A36),祝日一覧!$A$2:$B$74,2,FALSE)),"","（祝）"))</f>
        <v>月</v>
      </c>
      <c r="AJ36" s="63"/>
      <c r="AK36" s="107"/>
      <c r="AL36" s="89">
        <v>29</v>
      </c>
    </row>
    <row r="37" spans="1:38" ht="14.85" customHeight="1">
      <c r="A37" s="88">
        <v>30</v>
      </c>
      <c r="B37" s="58" t="str">
        <f>IF(MONTH(DATE(($C$3),C$6,$A37))&lt;&gt;C$6,"",CHOOSE(WEEKDAY(DATE(($C$3),C$6,$A37),1),"日","月","火","水","木","金","土")&amp;IF(ISNA(VLOOKUP(DATE(($C$3),C$6,$A37),祝日一覧!$A$2:$B$74,2,FALSE)),"","（祝）"))</f>
        <v>木</v>
      </c>
      <c r="C37" s="63"/>
      <c r="D37" s="107"/>
      <c r="E37" s="60" t="str">
        <f>IF(MONTH(DATE(($C$3),F$6,$A37))&lt;&gt;F$6,"",CHOOSE(WEEKDAY(DATE(($C$3),F$6,$A37),1),"日","月","火","水","木","金","土")&amp;IF(ISNA(VLOOKUP(DATE(($C$3),F$6,$A37),祝日一覧!$A$2:$B$74,2,FALSE)),"","（祝）"))</f>
        <v>土</v>
      </c>
      <c r="F37" s="63"/>
      <c r="G37" s="107"/>
      <c r="H37" s="60" t="str">
        <f>IF(MONTH(DATE(($C$3),I$6,$A37))&lt;&gt;I$6,"",CHOOSE(WEEKDAY(DATE(($C$3),I$6,$A37),1),"日","月","火","水","木","金","土")&amp;IF(ISNA(VLOOKUP(DATE(($C$3),I$6,$A37),祝日一覧!$A$2:$B$74,2,FALSE)),"","（祝）"))</f>
        <v>火</v>
      </c>
      <c r="I37" s="63"/>
      <c r="J37" s="107"/>
      <c r="K37" s="60" t="str">
        <f>IF(MONTH(DATE(($C$3),L$6,$A37))&lt;&gt;L$6,"",CHOOSE(WEEKDAY(DATE(($C$3),L$6,$A37),1),"日","月","火","水","木","金","土")&amp;IF(ISNA(VLOOKUP(DATE(($C$3),L$6,$A37),祝日一覧!$A$2:$B$74,2,FALSE)),"","（祝）"))</f>
        <v>木</v>
      </c>
      <c r="L37" s="63"/>
      <c r="M37" s="107"/>
      <c r="N37" s="60" t="str">
        <f>IF(MONTH(DATE(($C$3),O$6,$A37))&lt;&gt;O$6,"",CHOOSE(WEEKDAY(DATE(($C$3),O$6,$A37),1),"日","月","火","水","木","金","土")&amp;IF(ISNA(VLOOKUP(DATE(($C$3),O$6,$A37),祝日一覧!$A$2:$B$74,2,FALSE)),"","（祝）"))</f>
        <v>日</v>
      </c>
      <c r="O37" s="63"/>
      <c r="P37" s="107"/>
      <c r="Q37" s="60" t="str">
        <f>IF(MONTH(DATE(($C$3),R$6,$A37))&lt;&gt;R$6,"",CHOOSE(WEEKDAY(DATE(($C$3),R$6,$A37),1),"日","月","火","水","木","金","土")&amp;IF(ISNA(VLOOKUP(DATE(($C$3),R$6,$A37),祝日一覧!$A$2:$B$74,2,FALSE)),"","（祝）"))</f>
        <v>水</v>
      </c>
      <c r="R37" s="63"/>
      <c r="S37" s="107"/>
      <c r="T37" s="60" t="str">
        <f>IF(MONTH(DATE(($C$3),U$6,$A37))&lt;&gt;U$6,"",CHOOSE(WEEKDAY(DATE(($C$3),U$6,$A37),1),"日","月","火","水","木","金","土")&amp;IF(ISNA(VLOOKUP(DATE(($C$3),U$6,$A37),祝日一覧!$A$2:$B$74,2,FALSE)),"","（祝）"))</f>
        <v>金</v>
      </c>
      <c r="U37" s="63"/>
      <c r="V37" s="107"/>
      <c r="W37" s="60" t="str">
        <f>IF(MONTH(DATE(($C$3),X$6,$A37))&lt;&gt;X$6,"",CHOOSE(WEEKDAY(DATE(($C$3),X$6,$A37),1),"日","月","火","水","木","金","土")&amp;IF(ISNA(VLOOKUP(DATE(($C$3),X$6,$A37),祝日一覧!$A$2:$B$74,2,FALSE)),"","（祝）"))</f>
        <v>月</v>
      </c>
      <c r="X37" s="63"/>
      <c r="Y37" s="107"/>
      <c r="Z37" s="60" t="str">
        <f>IF(MONTH(DATE(($C$3),AA$6,$A37))&lt;&gt;AA$6,"",CHOOSE(WEEKDAY(DATE(($C$3),AA$6,$A37),1),"日","月","火","水","木","金","土")&amp;IF(ISNA(VLOOKUP(DATE(($C$3),AA$6,$A37),祝日一覧!$A$2:$B$74,2,FALSE)),"","（祝）"))</f>
        <v>水</v>
      </c>
      <c r="AA37" s="63"/>
      <c r="AB37" s="107"/>
      <c r="AC37" s="60" t="str">
        <f>IF(MONTH(DATE(($C$3+1),AD$6,$A37))&lt;&gt;AD$6,"",CHOOSE(WEEKDAY(DATE(($C$3+1),AD$6,$A37),1),"日","月","火","水","木","金","土")&amp;IF(ISNA(VLOOKUP(DATE(($C$3+1),AD$6,$A37),祝日一覧!$A$2:$B$74,2,FALSE)),"","（祝）"))</f>
        <v>土</v>
      </c>
      <c r="AD37" s="63"/>
      <c r="AE37" s="107"/>
      <c r="AF37" s="62" t="str">
        <f>IF(MONTH(DATE(($C$3+1),AG$6,$A37))&lt;&gt;AG$6,"",CHOOSE(WEEKDAY(DATE(($C$3+1),AG$6,$A37),1),"日","月","火","水","木","金","土")&amp;IF(ISNA(VLOOKUP(DATE(($C$3+1),AG$6,$A37),祝日一覧!$A$2:$B$74,2,FALSE)),"","（祝）"))</f>
        <v/>
      </c>
      <c r="AG37" s="63"/>
      <c r="AH37" s="107"/>
      <c r="AI37" s="60" t="str">
        <f>IF(MONTH(DATE(($C$3+1),AJ$6,$A37))&lt;&gt;AJ$6,"",CHOOSE(WEEKDAY(DATE(($C$3+1),AJ$6,$A37),1),"日","月","火","水","木","金","土")&amp;IF(ISNA(VLOOKUP(DATE(($C$3+1),AJ$6,$A37),祝日一覧!$A$2:$B$74,2,FALSE)),"","（祝）"))</f>
        <v>火</v>
      </c>
      <c r="AJ37" s="63"/>
      <c r="AK37" s="107"/>
      <c r="AL37" s="89">
        <v>30</v>
      </c>
    </row>
    <row r="38" spans="1:38" ht="14.85" customHeight="1" thickBot="1">
      <c r="A38" s="90">
        <v>31</v>
      </c>
      <c r="B38" s="59" t="str">
        <f>IF(MONTH(DATE(($C$3),C$6,$A38))&lt;&gt;C$6,"",CHOOSE(WEEKDAY(DATE(($C$3),C$6,$A38),1),"日","月","火","水","木","金","土")&amp;IF(ISNA(VLOOKUP(DATE(($C$3),C$6,$A38),祝日一覧!$A$2:$B$74,2,FALSE)),"","（祝）"))</f>
        <v/>
      </c>
      <c r="C38" s="64"/>
      <c r="D38" s="108"/>
      <c r="E38" s="60" t="str">
        <f>IF(MONTH(DATE(($C$3),F$6,$A38))&lt;&gt;F$6,"",CHOOSE(WEEKDAY(DATE(($C$3),F$6,$A38),1),"日","月","火","水","木","金","土")&amp;IF(ISNA(VLOOKUP(DATE(($C$3),F$6,$A38),祝日一覧!$A$2:$B$74,2,FALSE)),"","（祝）"))</f>
        <v>日</v>
      </c>
      <c r="F38" s="64"/>
      <c r="G38" s="108"/>
      <c r="H38" s="61" t="str">
        <f>IF(MONTH(DATE(($C$3),I$6,$A38))&lt;&gt;I$6,"",CHOOSE(WEEKDAY(DATE(($C$3),I$6,$A38),1),"日","月","火","水","木","金","土")&amp;IF(ISNA(VLOOKUP(DATE(($C$3),I$6,$A38),祝日一覧!$A$2:$B$74,2,FALSE)),"","（祝）"))</f>
        <v/>
      </c>
      <c r="I38" s="64"/>
      <c r="J38" s="108"/>
      <c r="K38" s="60" t="str">
        <f>IF(MONTH(DATE(($C$3),L$6,$A38))&lt;&gt;L$6,"",CHOOSE(WEEKDAY(DATE(($C$3),L$6,$A38),1),"日","月","火","水","木","金","土")&amp;IF(ISNA(VLOOKUP(DATE(($C$3),L$6,$A38),祝日一覧!$A$2:$B$74,2,FALSE)),"","（祝）"))</f>
        <v>金</v>
      </c>
      <c r="L38" s="64"/>
      <c r="M38" s="108"/>
      <c r="N38" s="60" t="str">
        <f>IF(MONTH(DATE(($C$3),O$6,$A38))&lt;&gt;O$6,"",CHOOSE(WEEKDAY(DATE(($C$3),O$6,$A38),1),"日","月","火","水","木","金","土")&amp;IF(ISNA(VLOOKUP(DATE(($C$3),O$6,$A38),祝日一覧!$A$2:$B$74,2,FALSE)),"","（祝）"))</f>
        <v>月</v>
      </c>
      <c r="O38" s="64"/>
      <c r="P38" s="108"/>
      <c r="Q38" s="61" t="str">
        <f>IF(MONTH(DATE(($C$3),R$6,$A38))&lt;&gt;R$6,"",CHOOSE(WEEKDAY(DATE(($C$3),R$6,$A38),1),"日","月","火","水","木","金","土")&amp;IF(ISNA(VLOOKUP(DATE(($C$3),R$6,$A38),祝日一覧!$A$2:$B$74,2,FALSE)),"","（祝）"))</f>
        <v/>
      </c>
      <c r="R38" s="64"/>
      <c r="S38" s="108"/>
      <c r="T38" s="60" t="str">
        <f>IF(MONTH(DATE(($C$3),U$6,$A38))&lt;&gt;U$6,"",CHOOSE(WEEKDAY(DATE(($C$3),U$6,$A38),1),"日","月","火","水","木","金","土")&amp;IF(ISNA(VLOOKUP(DATE(($C$3),U$6,$A38),祝日一覧!$A$2:$B$74,2,FALSE)),"","（祝）"))</f>
        <v>土</v>
      </c>
      <c r="U38" s="64"/>
      <c r="V38" s="108"/>
      <c r="W38" s="61" t="str">
        <f>IF(MONTH(DATE(($C$3),X$6,$A38))&lt;&gt;X$6,"",CHOOSE(WEEKDAY(DATE(($C$3),X$6,$A38),1),"日","月","火","水","木","金","土")&amp;IF(ISNA(VLOOKUP(DATE(($C$3),X$6,$A38),祝日一覧!$A$2:$B$74,2,FALSE)),"","（祝）"))</f>
        <v/>
      </c>
      <c r="X38" s="64"/>
      <c r="Y38" s="108"/>
      <c r="Z38" s="60" t="str">
        <f>IF(MONTH(DATE(($C$3),AA$6,$A38))&lt;&gt;AA$6,"",CHOOSE(WEEKDAY(DATE(($C$3),AA$6,$A38),1),"日","月","火","水","木","金","土")&amp;IF(ISNA(VLOOKUP(DATE(($C$3),AA$6,$A38),祝日一覧!$A$2:$B$74,2,FALSE)),"","（祝）"))</f>
        <v>木</v>
      </c>
      <c r="AA38" s="64"/>
      <c r="AB38" s="108"/>
      <c r="AC38" s="60" t="str">
        <f>IF(MONTH(DATE(($C$3+1),AD$6,$A38))&lt;&gt;AD$6,"",CHOOSE(WEEKDAY(DATE(($C$3+1),AD$6,$A38),1),"日","月","火","水","木","金","土")&amp;IF(ISNA(VLOOKUP(DATE(($C$3+1),AD$6,$A38),祝日一覧!$A$2:$B$74,2,FALSE)),"","（祝）"))</f>
        <v>日</v>
      </c>
      <c r="AD38" s="64"/>
      <c r="AE38" s="108"/>
      <c r="AF38" s="61" t="str">
        <f>IF(MONTH(DATE(($C$3+1),AG$6,$A38))&lt;&gt;AG$6,"",CHOOSE(WEEKDAY(DATE(($C$3+1),AG$6,$A38),1),"日","月","火","水","木","金","土")&amp;IF(ISNA(VLOOKUP(DATE(($C$3+1),AG$6,$A38),祝日一覧!$A$2:$B$74,2,FALSE)),"","（祝）"))</f>
        <v/>
      </c>
      <c r="AG38" s="64"/>
      <c r="AH38" s="108"/>
      <c r="AI38" s="60" t="str">
        <f>IF(MONTH(DATE(($C$3+1),AJ$6,$A38))&lt;&gt;AJ$6,"",CHOOSE(WEEKDAY(DATE(($C$3+1),AJ$6,$A38),1),"日","月","火","水","木","金","土")&amp;IF(ISNA(VLOOKUP(DATE(($C$3+1),AJ$6,$A38),祝日一覧!$A$2:$B$74,2,FALSE)),"","（祝）"))</f>
        <v>水</v>
      </c>
      <c r="AJ38" s="64"/>
      <c r="AK38" s="108"/>
      <c r="AL38" s="91">
        <v>31</v>
      </c>
    </row>
    <row r="39" spans="1:38" ht="14.45" customHeight="1">
      <c r="A39" s="220" t="s">
        <v>208</v>
      </c>
      <c r="B39" s="221"/>
      <c r="C39" s="146">
        <f>COUNT(C8:C38)-COUNTA(D8:D38)</f>
        <v>0</v>
      </c>
      <c r="D39" s="66" t="s">
        <v>7</v>
      </c>
      <c r="E39" s="67"/>
      <c r="F39" s="147">
        <f>COUNT(F8:F38)-COUNTA(G8:G38)</f>
        <v>0</v>
      </c>
      <c r="G39" s="66" t="s">
        <v>7</v>
      </c>
      <c r="H39" s="67"/>
      <c r="I39" s="147">
        <f>COUNT(I8:I38)-COUNTA(J8:J38)</f>
        <v>0</v>
      </c>
      <c r="J39" s="66" t="s">
        <v>7</v>
      </c>
      <c r="K39" s="67"/>
      <c r="L39" s="147">
        <f>COUNT(L8:L38)-COUNTA(M8:M38)</f>
        <v>0</v>
      </c>
      <c r="M39" s="66" t="s">
        <v>7</v>
      </c>
      <c r="N39" s="67"/>
      <c r="O39" s="147">
        <f>COUNT(O8:O38)-COUNTA(P8:P38)</f>
        <v>0</v>
      </c>
      <c r="P39" s="66" t="s">
        <v>7</v>
      </c>
      <c r="Q39" s="67"/>
      <c r="R39" s="147">
        <f>COUNT(R8:R38)-COUNTA(S8:S38)</f>
        <v>0</v>
      </c>
      <c r="S39" s="66" t="s">
        <v>7</v>
      </c>
      <c r="T39" s="67"/>
      <c r="U39" s="147">
        <f>COUNT(U8:U38)-COUNTA(V8:V38)</f>
        <v>0</v>
      </c>
      <c r="V39" s="66" t="s">
        <v>7</v>
      </c>
      <c r="W39" s="67"/>
      <c r="X39" s="147">
        <f>COUNT(X8:X38)-COUNTA(Y8:Y38)</f>
        <v>0</v>
      </c>
      <c r="Y39" s="66" t="s">
        <v>7</v>
      </c>
      <c r="Z39" s="67"/>
      <c r="AA39" s="147">
        <f>COUNT(AA8:AA38)-COUNTA(AB8:AB38)</f>
        <v>0</v>
      </c>
      <c r="AB39" s="66" t="s">
        <v>7</v>
      </c>
      <c r="AC39" s="67"/>
      <c r="AD39" s="147">
        <f>COUNT(AD8:AD38)-COUNTA(AE8:AE38)</f>
        <v>0</v>
      </c>
      <c r="AE39" s="66" t="s">
        <v>7</v>
      </c>
      <c r="AF39" s="67"/>
      <c r="AG39" s="147">
        <f>COUNT(AG8:AG38)-COUNTA(AH8:AH38)</f>
        <v>0</v>
      </c>
      <c r="AH39" s="66" t="s">
        <v>7</v>
      </c>
      <c r="AI39" s="67"/>
      <c r="AJ39" s="147">
        <f>COUNT(AJ8:AJ38)-COUNTA(AK8:AK38)</f>
        <v>0</v>
      </c>
      <c r="AK39" s="66" t="s">
        <v>7</v>
      </c>
      <c r="AL39" s="69"/>
    </row>
    <row r="40" spans="1:38" ht="14.45" customHeight="1" thickBot="1">
      <c r="A40" s="222" t="s">
        <v>8</v>
      </c>
      <c r="B40" s="223"/>
      <c r="C40" s="70">
        <f>SUM(C8:C38)</f>
        <v>0</v>
      </c>
      <c r="D40" s="71" t="s">
        <v>6</v>
      </c>
      <c r="E40" s="72"/>
      <c r="F40" s="73">
        <f>SUM(F8:F38)</f>
        <v>0</v>
      </c>
      <c r="G40" s="71" t="s">
        <v>6</v>
      </c>
      <c r="H40" s="72"/>
      <c r="I40" s="73">
        <f>SUM(I8:I38)</f>
        <v>0</v>
      </c>
      <c r="J40" s="71" t="s">
        <v>6</v>
      </c>
      <c r="K40" s="72"/>
      <c r="L40" s="73">
        <f>SUM(L8:L38)</f>
        <v>0</v>
      </c>
      <c r="M40" s="71" t="s">
        <v>6</v>
      </c>
      <c r="N40" s="72"/>
      <c r="O40" s="73">
        <f>SUM(O8:O38)</f>
        <v>0</v>
      </c>
      <c r="P40" s="71" t="s">
        <v>6</v>
      </c>
      <c r="Q40" s="72"/>
      <c r="R40" s="73">
        <f>SUM(R8:R38)</f>
        <v>0</v>
      </c>
      <c r="S40" s="71" t="s">
        <v>6</v>
      </c>
      <c r="T40" s="72"/>
      <c r="U40" s="73">
        <f>SUM(U8:U38)</f>
        <v>0</v>
      </c>
      <c r="V40" s="71" t="s">
        <v>6</v>
      </c>
      <c r="W40" s="72"/>
      <c r="X40" s="73">
        <f>SUM(X8:X38)</f>
        <v>0</v>
      </c>
      <c r="Y40" s="71" t="s">
        <v>6</v>
      </c>
      <c r="Z40" s="72"/>
      <c r="AA40" s="73">
        <f>SUM(AA8:AA38)</f>
        <v>0</v>
      </c>
      <c r="AB40" s="71" t="s">
        <v>6</v>
      </c>
      <c r="AC40" s="72"/>
      <c r="AD40" s="73">
        <f>SUM(AD8:AD38)</f>
        <v>0</v>
      </c>
      <c r="AE40" s="71" t="s">
        <v>6</v>
      </c>
      <c r="AF40" s="72"/>
      <c r="AG40" s="73">
        <f>SUM(AG8:AG38)</f>
        <v>0</v>
      </c>
      <c r="AH40" s="71" t="s">
        <v>6</v>
      </c>
      <c r="AI40" s="72"/>
      <c r="AJ40" s="73">
        <f>SUM(AJ8:AJ38)</f>
        <v>0</v>
      </c>
      <c r="AK40" s="74" t="s">
        <v>6</v>
      </c>
      <c r="AL40" s="75"/>
    </row>
    <row r="41" spans="1:38" ht="8.25" customHeight="1" thickBot="1"/>
    <row r="42" spans="1:38" ht="14.25" thickBot="1">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AF42" s="224" t="s">
        <v>177</v>
      </c>
      <c r="AG42" s="225"/>
      <c r="AH42" s="225"/>
      <c r="AI42" s="202">
        <f>C39+F39+I39+L39+O39+R39+U39+X39+AA39+AD39+AG39+AJ39</f>
        <v>0</v>
      </c>
      <c r="AJ42" s="203"/>
      <c r="AK42" s="203"/>
      <c r="AL42" s="92" t="s">
        <v>7</v>
      </c>
    </row>
    <row r="43" spans="1:38" ht="14.25" thickBot="1">
      <c r="B43" s="83" t="s">
        <v>113</v>
      </c>
      <c r="C43" s="204" t="s">
        <v>225</v>
      </c>
      <c r="D43" s="204"/>
      <c r="E43" s="204"/>
      <c r="F43" s="204"/>
      <c r="G43" s="204"/>
      <c r="H43" s="204"/>
      <c r="I43" s="204"/>
      <c r="J43" s="204"/>
      <c r="K43" s="204"/>
      <c r="L43" s="204"/>
      <c r="M43" s="204"/>
      <c r="N43" s="204"/>
      <c r="O43" s="204"/>
      <c r="P43" s="204"/>
      <c r="Q43" s="204"/>
      <c r="R43" s="204"/>
      <c r="S43" s="204"/>
      <c r="T43" s="204"/>
      <c r="U43" s="204"/>
      <c r="Z43" s="205" t="s">
        <v>179</v>
      </c>
      <c r="AA43" s="206"/>
      <c r="AB43" s="263"/>
      <c r="AC43" s="263"/>
      <c r="AD43" s="109" t="s">
        <v>6</v>
      </c>
      <c r="AF43" s="208" t="s">
        <v>9</v>
      </c>
      <c r="AG43" s="209"/>
      <c r="AH43" s="209"/>
      <c r="AI43" s="210">
        <f>C40+F40+I40+L40+O40+R40+U40+X40+AA40+AD40+AG40+AJ40</f>
        <v>0</v>
      </c>
      <c r="AJ43" s="211"/>
      <c r="AK43" s="211"/>
      <c r="AL43" s="93" t="s">
        <v>6</v>
      </c>
    </row>
    <row r="45" spans="1:38">
      <c r="B45" s="98"/>
      <c r="C45" s="98"/>
      <c r="D45" s="99"/>
      <c r="E45" s="98"/>
      <c r="F45" s="94" t="s">
        <v>11</v>
      </c>
    </row>
    <row r="46" spans="1:38">
      <c r="B46" s="95"/>
      <c r="C46" s="95"/>
      <c r="D46" s="96"/>
      <c r="E46" s="95"/>
      <c r="F46" s="94" t="s">
        <v>12</v>
      </c>
      <c r="G46" s="94"/>
      <c r="H46" s="97"/>
    </row>
  </sheetData>
  <mergeCells count="56">
    <mergeCell ref="AB43:AC43"/>
    <mergeCell ref="AC6:AC7"/>
    <mergeCell ref="AF6:AF7"/>
    <mergeCell ref="AI6:AI7"/>
    <mergeCell ref="G3:I3"/>
    <mergeCell ref="L4:Q4"/>
    <mergeCell ref="R2:R4"/>
    <mergeCell ref="S2:U2"/>
    <mergeCell ref="Z43:AA43"/>
    <mergeCell ref="V2:X2"/>
    <mergeCell ref="Y2:AA2"/>
    <mergeCell ref="S3:U4"/>
    <mergeCell ref="V3:X4"/>
    <mergeCell ref="N6:N7"/>
    <mergeCell ref="Q6:Q7"/>
    <mergeCell ref="T6:T7"/>
    <mergeCell ref="W6:W7"/>
    <mergeCell ref="Z6:Z7"/>
    <mergeCell ref="J3:Q3"/>
    <mergeCell ref="AD2:AF2"/>
    <mergeCell ref="AG2:AL2"/>
    <mergeCell ref="AD3:AF3"/>
    <mergeCell ref="AG3:AL3"/>
    <mergeCell ref="AB2:AC2"/>
    <mergeCell ref="A39:B39"/>
    <mergeCell ref="A40:B40"/>
    <mergeCell ref="AF42:AH42"/>
    <mergeCell ref="AI42:AK42"/>
    <mergeCell ref="C3:F3"/>
    <mergeCell ref="AD4:AF4"/>
    <mergeCell ref="AG4:AL4"/>
    <mergeCell ref="Y3:AA4"/>
    <mergeCell ref="AB3:AC4"/>
    <mergeCell ref="AD5:AI5"/>
    <mergeCell ref="A6:A7"/>
    <mergeCell ref="B6:B7"/>
    <mergeCell ref="E6:E7"/>
    <mergeCell ref="H6:H7"/>
    <mergeCell ref="K6:K7"/>
    <mergeCell ref="AL6:AL7"/>
    <mergeCell ref="C43:U43"/>
    <mergeCell ref="AF43:AH43"/>
    <mergeCell ref="AI43:AK43"/>
    <mergeCell ref="AD6:AE6"/>
    <mergeCell ref="AG6:AH6"/>
    <mergeCell ref="AJ6:AK6"/>
    <mergeCell ref="C6:D6"/>
    <mergeCell ref="F6:G6"/>
    <mergeCell ref="I6:J6"/>
    <mergeCell ref="L6:M6"/>
    <mergeCell ref="O6:P6"/>
    <mergeCell ref="R6:S6"/>
    <mergeCell ref="U6:V6"/>
    <mergeCell ref="X6:Y6"/>
    <mergeCell ref="AA6:AB6"/>
    <mergeCell ref="C42:Y42"/>
  </mergeCells>
  <phoneticPr fontId="6"/>
  <conditionalFormatting sqref="B8:B38 E8:E38 H8:H38 K8:K38 N8:N38 Q8:Q38 T8:T38 W8:W38 Z8:Z38 AC8:AC38 AF8:AF38 AI8:AI38">
    <cfRule type="cellIs" dxfId="319" priority="146" operator="equal">
      <formula>"土（祝）"</formula>
    </cfRule>
    <cfRule type="cellIs" dxfId="318" priority="145" operator="equal">
      <formula>"日（祝）"</formula>
    </cfRule>
  </conditionalFormatting>
  <conditionalFormatting sqref="B8:E38">
    <cfRule type="cellIs" dxfId="317" priority="142" operator="equal">
      <formula>"月（祝）"</formula>
    </cfRule>
    <cfRule type="cellIs" dxfId="316" priority="143" operator="equal">
      <formula>"土"</formula>
    </cfRule>
    <cfRule type="cellIs" dxfId="315" priority="133" operator="equal">
      <formula>"金（休）"</formula>
    </cfRule>
    <cfRule type="cellIs" dxfId="314" priority="141" operator="equal">
      <formula>"火（祝）"</formula>
    </cfRule>
    <cfRule type="cellIs" dxfId="313" priority="140" operator="equal">
      <formula>"水（祝）"</formula>
    </cfRule>
    <cfRule type="cellIs" dxfId="312" priority="139" operator="equal">
      <formula>"木（祝）"</formula>
    </cfRule>
    <cfRule type="cellIs" dxfId="311" priority="138" operator="equal">
      <formula>"金（祝）"</formula>
    </cfRule>
    <cfRule type="cellIs" dxfId="310" priority="137" operator="equal">
      <formula>"月（休）"</formula>
    </cfRule>
    <cfRule type="cellIs" dxfId="309" priority="136" operator="equal">
      <formula>"火（休）"</formula>
    </cfRule>
    <cfRule type="cellIs" dxfId="308" priority="135" operator="equal">
      <formula>"水（休）"</formula>
    </cfRule>
    <cfRule type="cellIs" dxfId="307" priority="134" operator="equal">
      <formula>"木（休）"</formula>
    </cfRule>
    <cfRule type="cellIs" dxfId="306" priority="144" operator="equal">
      <formula>"日"</formula>
    </cfRule>
  </conditionalFormatting>
  <conditionalFormatting sqref="G8:H38">
    <cfRule type="cellIs" dxfId="305" priority="121" operator="equal">
      <formula>"金（休）"</formula>
    </cfRule>
    <cfRule type="cellIs" dxfId="304" priority="125" operator="equal">
      <formula>"月（休）"</formula>
    </cfRule>
    <cfRule type="cellIs" dxfId="303" priority="122" operator="equal">
      <formula>"木（休）"</formula>
    </cfRule>
    <cfRule type="cellIs" dxfId="302" priority="123" operator="equal">
      <formula>"水（休）"</formula>
    </cfRule>
    <cfRule type="cellIs" dxfId="301" priority="124" operator="equal">
      <formula>"火（休）"</formula>
    </cfRule>
    <cfRule type="cellIs" dxfId="300" priority="132" operator="equal">
      <formula>"日"</formula>
    </cfRule>
    <cfRule type="cellIs" dxfId="299" priority="131" operator="equal">
      <formula>"土"</formula>
    </cfRule>
    <cfRule type="cellIs" dxfId="298" priority="130" operator="equal">
      <formula>"月（祝）"</formula>
    </cfRule>
    <cfRule type="cellIs" dxfId="297" priority="129" operator="equal">
      <formula>"火（祝）"</formula>
    </cfRule>
    <cfRule type="cellIs" dxfId="296" priority="127" operator="equal">
      <formula>"木（祝）"</formula>
    </cfRule>
    <cfRule type="cellIs" dxfId="295" priority="126" operator="equal">
      <formula>"金（祝）"</formula>
    </cfRule>
    <cfRule type="cellIs" dxfId="294" priority="128" operator="equal">
      <formula>"水（祝）"</formula>
    </cfRule>
  </conditionalFormatting>
  <conditionalFormatting sqref="J8:K38">
    <cfRule type="cellIs" dxfId="293" priority="116" operator="equal">
      <formula>"水（祝）"</formula>
    </cfRule>
    <cfRule type="cellIs" dxfId="292" priority="117" operator="equal">
      <formula>"火（祝）"</formula>
    </cfRule>
    <cfRule type="cellIs" dxfId="291" priority="118" operator="equal">
      <formula>"月（祝）"</formula>
    </cfRule>
    <cfRule type="cellIs" dxfId="290" priority="119" operator="equal">
      <formula>"土"</formula>
    </cfRule>
    <cfRule type="cellIs" dxfId="289" priority="120" operator="equal">
      <formula>"日"</formula>
    </cfRule>
    <cfRule type="cellIs" dxfId="288" priority="110" operator="equal">
      <formula>"木（休）"</formula>
    </cfRule>
    <cfRule type="cellIs" dxfId="287" priority="115" operator="equal">
      <formula>"木（祝）"</formula>
    </cfRule>
    <cfRule type="cellIs" dxfId="286" priority="114" operator="equal">
      <formula>"金（祝）"</formula>
    </cfRule>
    <cfRule type="cellIs" dxfId="285" priority="113" operator="equal">
      <formula>"月（休）"</formula>
    </cfRule>
    <cfRule type="cellIs" dxfId="284" priority="112" operator="equal">
      <formula>"火（休）"</formula>
    </cfRule>
    <cfRule type="cellIs" dxfId="283" priority="111" operator="equal">
      <formula>"水（休）"</formula>
    </cfRule>
    <cfRule type="cellIs" dxfId="282" priority="109" operator="equal">
      <formula>"金（休）"</formula>
    </cfRule>
  </conditionalFormatting>
  <conditionalFormatting sqref="M8:N38">
    <cfRule type="cellIs" dxfId="281" priority="102" operator="equal">
      <formula>"金（祝）"</formula>
    </cfRule>
    <cfRule type="cellIs" dxfId="280" priority="108" operator="equal">
      <formula>"日"</formula>
    </cfRule>
    <cfRule type="cellIs" dxfId="279" priority="107" operator="equal">
      <formula>"土"</formula>
    </cfRule>
    <cfRule type="cellIs" dxfId="278" priority="106" operator="equal">
      <formula>"月（祝）"</formula>
    </cfRule>
    <cfRule type="cellIs" dxfId="277" priority="105" operator="equal">
      <formula>"火（祝）"</formula>
    </cfRule>
    <cfRule type="cellIs" dxfId="276" priority="104" operator="equal">
      <formula>"水（祝）"</formula>
    </cfRule>
    <cfRule type="cellIs" dxfId="275" priority="103" operator="equal">
      <formula>"木（祝）"</formula>
    </cfRule>
    <cfRule type="cellIs" dxfId="274" priority="101" operator="equal">
      <formula>"月（休）"</formula>
    </cfRule>
    <cfRule type="cellIs" dxfId="273" priority="100" operator="equal">
      <formula>"火（休）"</formula>
    </cfRule>
    <cfRule type="cellIs" dxfId="272" priority="99" operator="equal">
      <formula>"水（休）"</formula>
    </cfRule>
    <cfRule type="cellIs" dxfId="271" priority="98" operator="equal">
      <formula>"木（休）"</formula>
    </cfRule>
    <cfRule type="cellIs" dxfId="270" priority="97" operator="equal">
      <formula>"金（休）"</formula>
    </cfRule>
  </conditionalFormatting>
  <conditionalFormatting sqref="P8:Q38">
    <cfRule type="cellIs" dxfId="269" priority="87" operator="equal">
      <formula>"水（休）"</formula>
    </cfRule>
    <cfRule type="cellIs" dxfId="268" priority="85" operator="equal">
      <formula>"金（休）"</formula>
    </cfRule>
    <cfRule type="cellIs" dxfId="267" priority="86" operator="equal">
      <formula>"木（休）"</formula>
    </cfRule>
    <cfRule type="cellIs" dxfId="266" priority="88" operator="equal">
      <formula>"火（休）"</formula>
    </cfRule>
    <cfRule type="cellIs" dxfId="265" priority="95" operator="equal">
      <formula>"土"</formula>
    </cfRule>
    <cfRule type="cellIs" dxfId="264" priority="92" operator="equal">
      <formula>"水（祝）"</formula>
    </cfRule>
    <cfRule type="cellIs" dxfId="263" priority="89" operator="equal">
      <formula>"月（休）"</formula>
    </cfRule>
    <cfRule type="cellIs" dxfId="262" priority="90" operator="equal">
      <formula>"金（祝）"</formula>
    </cfRule>
    <cfRule type="cellIs" dxfId="261" priority="91" operator="equal">
      <formula>"木（祝）"</formula>
    </cfRule>
    <cfRule type="cellIs" dxfId="260" priority="93" operator="equal">
      <formula>"火（祝）"</formula>
    </cfRule>
    <cfRule type="cellIs" dxfId="259" priority="94" operator="equal">
      <formula>"月（祝）"</formula>
    </cfRule>
    <cfRule type="cellIs" dxfId="258" priority="96" operator="equal">
      <formula>"日"</formula>
    </cfRule>
  </conditionalFormatting>
  <conditionalFormatting sqref="S8:T38">
    <cfRule type="cellIs" dxfId="257" priority="75" operator="equal">
      <formula>"水（休）"</formula>
    </cfRule>
    <cfRule type="cellIs" dxfId="256" priority="76" operator="equal">
      <formula>"火（休）"</formula>
    </cfRule>
    <cfRule type="cellIs" dxfId="255" priority="77" operator="equal">
      <formula>"月（休）"</formula>
    </cfRule>
    <cfRule type="cellIs" dxfId="254" priority="78" operator="equal">
      <formula>"金（祝）"</formula>
    </cfRule>
    <cfRule type="cellIs" dxfId="253" priority="79" operator="equal">
      <formula>"木（祝）"</formula>
    </cfRule>
    <cfRule type="cellIs" dxfId="252" priority="80" operator="equal">
      <formula>"水（祝）"</formula>
    </cfRule>
    <cfRule type="cellIs" dxfId="251" priority="81" operator="equal">
      <formula>"火（祝）"</formula>
    </cfRule>
    <cfRule type="cellIs" dxfId="250" priority="82" operator="equal">
      <formula>"月（祝）"</formula>
    </cfRule>
    <cfRule type="cellIs" dxfId="249" priority="83" operator="equal">
      <formula>"土"</formula>
    </cfRule>
    <cfRule type="cellIs" dxfId="248" priority="84" operator="equal">
      <formula>"日"</formula>
    </cfRule>
    <cfRule type="cellIs" dxfId="247" priority="73" operator="equal">
      <formula>"金（休）"</formula>
    </cfRule>
    <cfRule type="cellIs" dxfId="246" priority="74" operator="equal">
      <formula>"木（休）"</formula>
    </cfRule>
  </conditionalFormatting>
  <conditionalFormatting sqref="V8:W38">
    <cfRule type="cellIs" dxfId="245" priority="65" operator="equal">
      <formula>"月（休）"</formula>
    </cfRule>
    <cfRule type="cellIs" dxfId="244" priority="72" operator="equal">
      <formula>"日"</formula>
    </cfRule>
    <cfRule type="cellIs" dxfId="243" priority="71" operator="equal">
      <formula>"土"</formula>
    </cfRule>
    <cfRule type="cellIs" dxfId="242" priority="70" operator="equal">
      <formula>"月（祝）"</formula>
    </cfRule>
    <cfRule type="cellIs" dxfId="241" priority="69" operator="equal">
      <formula>"火（祝）"</formula>
    </cfRule>
    <cfRule type="cellIs" dxfId="240" priority="68" operator="equal">
      <formula>"水（祝）"</formula>
    </cfRule>
    <cfRule type="cellIs" dxfId="239" priority="67" operator="equal">
      <formula>"木（祝）"</formula>
    </cfRule>
    <cfRule type="cellIs" dxfId="238" priority="66" operator="equal">
      <formula>"金（祝）"</formula>
    </cfRule>
    <cfRule type="cellIs" dxfId="237" priority="64" operator="equal">
      <formula>"火（休）"</formula>
    </cfRule>
    <cfRule type="cellIs" dxfId="236" priority="63" operator="equal">
      <formula>"水（休）"</formula>
    </cfRule>
    <cfRule type="cellIs" dxfId="235" priority="62" operator="equal">
      <formula>"木（休）"</formula>
    </cfRule>
    <cfRule type="cellIs" dxfId="234" priority="61" operator="equal">
      <formula>"金（休）"</formula>
    </cfRule>
  </conditionalFormatting>
  <conditionalFormatting sqref="Y8:Z38">
    <cfRule type="cellIs" dxfId="233" priority="59" operator="equal">
      <formula>"土"</formula>
    </cfRule>
    <cfRule type="cellIs" dxfId="232" priority="58" operator="equal">
      <formula>"月（祝）"</formula>
    </cfRule>
    <cfRule type="cellIs" dxfId="231" priority="57" operator="equal">
      <formula>"火（祝）"</formula>
    </cfRule>
    <cfRule type="cellIs" dxfId="230" priority="55" operator="equal">
      <formula>"木（祝）"</formula>
    </cfRule>
    <cfRule type="cellIs" dxfId="229" priority="54" operator="equal">
      <formula>"金（祝）"</formula>
    </cfRule>
    <cfRule type="cellIs" dxfId="228" priority="53" operator="equal">
      <formula>"月（休）"</formula>
    </cfRule>
    <cfRule type="cellIs" dxfId="227" priority="52" operator="equal">
      <formula>"火（休）"</formula>
    </cfRule>
    <cfRule type="cellIs" dxfId="226" priority="51" operator="equal">
      <formula>"水（休）"</formula>
    </cfRule>
    <cfRule type="cellIs" dxfId="225" priority="50" operator="equal">
      <formula>"木（休）"</formula>
    </cfRule>
    <cfRule type="cellIs" dxfId="224" priority="56" operator="equal">
      <formula>"水（祝）"</formula>
    </cfRule>
    <cfRule type="cellIs" dxfId="223" priority="49" operator="equal">
      <formula>"金（休）"</formula>
    </cfRule>
    <cfRule type="cellIs" dxfId="222" priority="60" operator="equal">
      <formula>"日"</formula>
    </cfRule>
  </conditionalFormatting>
  <conditionalFormatting sqref="AB8:AC38">
    <cfRule type="cellIs" dxfId="221" priority="46" operator="equal">
      <formula>"月（祝）"</formula>
    </cfRule>
    <cfRule type="cellIs" dxfId="220" priority="45" operator="equal">
      <formula>"火（祝）"</formula>
    </cfRule>
    <cfRule type="cellIs" dxfId="219" priority="44" operator="equal">
      <formula>"水（祝）"</formula>
    </cfRule>
    <cfRule type="cellIs" dxfId="218" priority="43" operator="equal">
      <formula>"木（祝）"</formula>
    </cfRule>
    <cfRule type="cellIs" dxfId="217" priority="42" operator="equal">
      <formula>"金（祝）"</formula>
    </cfRule>
    <cfRule type="cellIs" dxfId="216" priority="41" operator="equal">
      <formula>"月（休）"</formula>
    </cfRule>
    <cfRule type="cellIs" dxfId="215" priority="40" operator="equal">
      <formula>"火（休）"</formula>
    </cfRule>
    <cfRule type="cellIs" dxfId="214" priority="39" operator="equal">
      <formula>"水（休）"</formula>
    </cfRule>
    <cfRule type="cellIs" dxfId="213" priority="37" operator="equal">
      <formula>"金（休）"</formula>
    </cfRule>
    <cfRule type="cellIs" dxfId="212" priority="38" operator="equal">
      <formula>"木（休）"</formula>
    </cfRule>
    <cfRule type="cellIs" dxfId="211" priority="48" operator="equal">
      <formula>"日"</formula>
    </cfRule>
    <cfRule type="cellIs" dxfId="210" priority="47" operator="equal">
      <formula>"土"</formula>
    </cfRule>
  </conditionalFormatting>
  <conditionalFormatting sqref="AE8:AF38">
    <cfRule type="cellIs" dxfId="209" priority="29" operator="equal">
      <formula>"月（休）"</formula>
    </cfRule>
    <cfRule type="cellIs" dxfId="208" priority="36" operator="equal">
      <formula>"日"</formula>
    </cfRule>
    <cfRule type="cellIs" dxfId="207" priority="35" operator="equal">
      <formula>"土"</formula>
    </cfRule>
    <cfRule type="cellIs" dxfId="206" priority="34" operator="equal">
      <formula>"月（祝）"</formula>
    </cfRule>
    <cfRule type="cellIs" dxfId="205" priority="33" operator="equal">
      <formula>"火（祝）"</formula>
    </cfRule>
    <cfRule type="cellIs" dxfId="204" priority="32" operator="equal">
      <formula>"水（祝）"</formula>
    </cfRule>
    <cfRule type="cellIs" dxfId="203" priority="31" operator="equal">
      <formula>"木（祝）"</formula>
    </cfRule>
    <cfRule type="cellIs" dxfId="202" priority="30" operator="equal">
      <formula>"金（祝）"</formula>
    </cfRule>
    <cfRule type="cellIs" dxfId="201" priority="28" operator="equal">
      <formula>"火（休）"</formula>
    </cfRule>
    <cfRule type="cellIs" dxfId="200" priority="27" operator="equal">
      <formula>"水（休）"</formula>
    </cfRule>
    <cfRule type="cellIs" dxfId="199" priority="26" operator="equal">
      <formula>"木（休）"</formula>
    </cfRule>
    <cfRule type="cellIs" dxfId="198" priority="25" operator="equal">
      <formula>"金（休）"</formula>
    </cfRule>
  </conditionalFormatting>
  <conditionalFormatting sqref="AH8:AI38">
    <cfRule type="cellIs" dxfId="197" priority="19" operator="equal">
      <formula>"木（祝）"</formula>
    </cfRule>
    <cfRule type="cellIs" dxfId="196" priority="24" operator="equal">
      <formula>"日"</formula>
    </cfRule>
    <cfRule type="cellIs" dxfId="195" priority="23" operator="equal">
      <formula>"土"</formula>
    </cfRule>
    <cfRule type="cellIs" dxfId="194" priority="22" operator="equal">
      <formula>"月（祝）"</formula>
    </cfRule>
    <cfRule type="cellIs" dxfId="193" priority="21" operator="equal">
      <formula>"火（祝）"</formula>
    </cfRule>
    <cfRule type="cellIs" dxfId="192" priority="20" operator="equal">
      <formula>"水（祝）"</formula>
    </cfRule>
    <cfRule type="cellIs" dxfId="191" priority="18" operator="equal">
      <formula>"金（祝）"</formula>
    </cfRule>
    <cfRule type="cellIs" dxfId="190" priority="17" operator="equal">
      <formula>"月（休）"</formula>
    </cfRule>
    <cfRule type="cellIs" dxfId="189" priority="16" operator="equal">
      <formula>"火（休）"</formula>
    </cfRule>
    <cfRule type="cellIs" dxfId="188" priority="15" operator="equal">
      <formula>"水（休）"</formula>
    </cfRule>
    <cfRule type="cellIs" dxfId="187" priority="14" operator="equal">
      <formula>"木（休）"</formula>
    </cfRule>
    <cfRule type="cellIs" dxfId="186" priority="13" operator="equal">
      <formula>"金（休）"</formula>
    </cfRule>
  </conditionalFormatting>
  <conditionalFormatting sqref="AK8:AK38">
    <cfRule type="cellIs" dxfId="185" priority="8" operator="equal">
      <formula>"水（祝）"</formula>
    </cfRule>
    <cfRule type="cellIs" dxfId="184" priority="9" operator="equal">
      <formula>"火（祝）"</formula>
    </cfRule>
    <cfRule type="cellIs" dxfId="183" priority="10" operator="equal">
      <formula>"月（祝）"</formula>
    </cfRule>
    <cfRule type="cellIs" dxfId="182" priority="1" operator="equal">
      <formula>"金（休）"</formula>
    </cfRule>
    <cfRule type="cellIs" dxfId="181" priority="2" operator="equal">
      <formula>"木（休）"</formula>
    </cfRule>
    <cfRule type="cellIs" dxfId="180" priority="3" operator="equal">
      <formula>"水（休）"</formula>
    </cfRule>
    <cfRule type="cellIs" dxfId="179" priority="4" operator="equal">
      <formula>"火（休）"</formula>
    </cfRule>
    <cfRule type="cellIs" dxfId="178" priority="5" operator="equal">
      <formula>"月（休）"</formula>
    </cfRule>
    <cfRule type="cellIs" dxfId="177" priority="6" operator="equal">
      <formula>"金（祝）"</formula>
    </cfRule>
    <cfRule type="cellIs" dxfId="176" priority="7" operator="equal">
      <formula>"木（祝）"</formula>
    </cfRule>
    <cfRule type="cellIs" dxfId="175" priority="12" operator="equal">
      <formula>"日"</formula>
    </cfRule>
    <cfRule type="cellIs" dxfId="174" priority="11" operator="equal">
      <formula>"土"</formula>
    </cfRule>
  </conditionalFormatting>
  <dataValidations count="2">
    <dataValidation allowBlank="1" showErrorMessage="1" prompt="年度を入力ください。_x000a_H２２～２４年度まで対応しています。" sqref="C3" xr:uid="{00000000-0002-0000-0500-000000000000}"/>
    <dataValidation type="list" allowBlank="1" showInputMessage="1" showErrorMessage="1" sqref="D8:D38 G8:G38 J8:J38 M8:M38 P8:P38 S8:S38 V8:V38 Y8:Y38 AB8:AB38 AE8:AE38 AH8:AH38 AK8:AK38" xr:uid="{00000000-0002-0000-0500-000001000000}">
      <formula1>"○"</formula1>
    </dataValidation>
  </dataValidations>
  <pageMargins left="0.19685039370078741" right="0.15748031496062992" top="0.23622047244094491" bottom="0.15748031496062992" header="0" footer="0"/>
  <pageSetup paperSize="9"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B0F0"/>
  </sheetPr>
  <dimension ref="A1:AL46"/>
  <sheetViews>
    <sheetView showGridLines="0" showZeros="0" zoomScaleNormal="100" workbookViewId="0">
      <pane xSplit="1" ySplit="6" topLeftCell="B7" activePane="bottomRight" state="frozen"/>
      <selection activeCell="J25" sqref="J25"/>
      <selection pane="topRight" activeCell="J25" sqref="J25"/>
      <selection pane="bottomLeft" activeCell="J25" sqref="J25"/>
      <selection pane="bottomRight" activeCell="C3" sqref="C3:F3"/>
    </sheetView>
  </sheetViews>
  <sheetFormatPr defaultRowHeight="13.5"/>
  <cols>
    <col min="1" max="1" width="3.25" style="148" customWidth="1"/>
    <col min="2" max="2" width="3.875" style="83" customWidth="1"/>
    <col min="3" max="3" width="4.125" style="83" customWidth="1"/>
    <col min="4" max="4" width="3.625" style="84" customWidth="1"/>
    <col min="5" max="5" width="3.875" style="83" customWidth="1"/>
    <col min="6" max="6" width="4.125" style="84" customWidth="1"/>
    <col min="7" max="7" width="3.625" style="84" customWidth="1"/>
    <col min="8" max="8" width="3.875" style="83" customWidth="1"/>
    <col min="9" max="9" width="4.125" style="84" customWidth="1"/>
    <col min="10" max="10" width="3.625" style="84" customWidth="1"/>
    <col min="11" max="11" width="3.875" style="83" customWidth="1"/>
    <col min="12" max="12" width="4.125" style="84" customWidth="1"/>
    <col min="13" max="13" width="3.625" style="84" customWidth="1"/>
    <col min="14" max="14" width="3.875" style="83" customWidth="1"/>
    <col min="15" max="15" width="4.125" style="84" customWidth="1"/>
    <col min="16" max="16" width="3.625" style="84" customWidth="1"/>
    <col min="17" max="17" width="3.875" style="83" customWidth="1"/>
    <col min="18" max="18" width="4.125" style="84" customWidth="1"/>
    <col min="19" max="19" width="3.625" style="84" customWidth="1"/>
    <col min="20" max="20" width="3.875" style="83" customWidth="1"/>
    <col min="21" max="21" width="4.125" style="84" customWidth="1"/>
    <col min="22" max="22" width="3.625" style="84" customWidth="1"/>
    <col min="23" max="23" width="3.875" style="83" customWidth="1"/>
    <col min="24" max="24" width="4.125" style="84" customWidth="1"/>
    <col min="25" max="25" width="3.625" style="84" customWidth="1"/>
    <col min="26" max="26" width="3.875" style="83" customWidth="1"/>
    <col min="27" max="27" width="4.125" style="84" customWidth="1"/>
    <col min="28" max="28" width="3.625" style="84" customWidth="1"/>
    <col min="29" max="29" width="3.875" style="83" customWidth="1"/>
    <col min="30" max="30" width="4.125" style="84" customWidth="1"/>
    <col min="31" max="31" width="3.625" style="84" customWidth="1"/>
    <col min="32" max="32" width="3.875" style="83" customWidth="1"/>
    <col min="33" max="33" width="4.125" style="84" customWidth="1"/>
    <col min="34" max="34" width="3.625" style="84" customWidth="1"/>
    <col min="35" max="35" width="3.875" style="83" customWidth="1"/>
    <col min="36" max="36" width="4.125" style="84" customWidth="1"/>
    <col min="37" max="37" width="3.625" style="84" customWidth="1"/>
    <col min="38" max="38" width="3.25" style="148" customWidth="1"/>
    <col min="39" max="16384" width="9" style="84"/>
  </cols>
  <sheetData>
    <row r="1" spans="1:38" ht="2.1" customHeight="1" thickBot="1">
      <c r="G1" s="85"/>
      <c r="J1" s="85"/>
      <c r="M1" s="85"/>
      <c r="P1" s="85"/>
      <c r="S1" s="85"/>
      <c r="V1" s="85"/>
      <c r="Y1" s="85"/>
      <c r="AB1" s="85"/>
      <c r="AE1" s="85"/>
      <c r="AH1" s="85"/>
      <c r="AK1" s="85"/>
    </row>
    <row r="2" spans="1:38" ht="17.25" customHeight="1" thickBot="1">
      <c r="D2" s="85"/>
      <c r="G2" s="85"/>
      <c r="J2" s="85"/>
      <c r="M2" s="85"/>
      <c r="P2" s="85"/>
      <c r="R2" s="166" t="s">
        <v>140</v>
      </c>
      <c r="S2" s="227" t="s">
        <v>141</v>
      </c>
      <c r="T2" s="228"/>
      <c r="U2" s="229"/>
      <c r="V2" s="227" t="s">
        <v>142</v>
      </c>
      <c r="W2" s="228"/>
      <c r="X2" s="229"/>
      <c r="Y2" s="235" t="s">
        <v>143</v>
      </c>
      <c r="Z2" s="236"/>
      <c r="AA2" s="237"/>
      <c r="AB2" s="245" t="s">
        <v>144</v>
      </c>
      <c r="AC2" s="237"/>
      <c r="AD2" s="230" t="s">
        <v>5</v>
      </c>
      <c r="AE2" s="230"/>
      <c r="AF2" s="230"/>
      <c r="AG2" s="260" t="s">
        <v>129</v>
      </c>
      <c r="AH2" s="261"/>
      <c r="AI2" s="261"/>
      <c r="AJ2" s="261"/>
      <c r="AK2" s="261"/>
      <c r="AL2" s="262"/>
    </row>
    <row r="3" spans="1:38" ht="21.95" customHeight="1">
      <c r="C3" s="259">
        <f>'年間勤務計画書 (合計)'!$C$3:$F$3</f>
        <v>2026</v>
      </c>
      <c r="D3" s="259"/>
      <c r="E3" s="259"/>
      <c r="F3" s="259"/>
      <c r="G3" s="264" t="str">
        <f>'年間勤務計画書 (合計)'!G3:I3</f>
        <v>当初</v>
      </c>
      <c r="H3" s="264"/>
      <c r="I3" s="264"/>
      <c r="J3" s="218" t="s">
        <v>167</v>
      </c>
      <c r="K3" s="218"/>
      <c r="L3" s="218"/>
      <c r="M3" s="218"/>
      <c r="N3" s="218"/>
      <c r="O3" s="218"/>
      <c r="P3" s="218"/>
      <c r="Q3" s="219"/>
      <c r="R3" s="167"/>
      <c r="S3" s="178"/>
      <c r="T3" s="247"/>
      <c r="U3" s="248"/>
      <c r="V3" s="178"/>
      <c r="W3" s="247"/>
      <c r="X3" s="248"/>
      <c r="Y3" s="252"/>
      <c r="Z3" s="253"/>
      <c r="AA3" s="254"/>
      <c r="AB3" s="190" t="str">
        <f>IF(AI43&gt;AB43,"発令時数超過","")</f>
        <v/>
      </c>
      <c r="AC3" s="191"/>
      <c r="AD3" s="230" t="s">
        <v>3</v>
      </c>
      <c r="AE3" s="230"/>
      <c r="AF3" s="230"/>
      <c r="AG3" s="260">
        <f>'年間勤務計画書 (合計)'!$AG$3:$AL$3</f>
        <v>0</v>
      </c>
      <c r="AH3" s="261"/>
      <c r="AI3" s="261"/>
      <c r="AJ3" s="261"/>
      <c r="AK3" s="261"/>
      <c r="AL3" s="262"/>
    </row>
    <row r="4" spans="1:38" ht="17.25" customHeight="1" thickBot="1">
      <c r="D4" s="85"/>
      <c r="G4" s="85"/>
      <c r="J4" s="85"/>
      <c r="L4" s="265" t="s">
        <v>147</v>
      </c>
      <c r="M4" s="266"/>
      <c r="N4" s="266"/>
      <c r="O4" s="266"/>
      <c r="P4" s="266"/>
      <c r="Q4" s="266"/>
      <c r="R4" s="168"/>
      <c r="S4" s="249"/>
      <c r="T4" s="250"/>
      <c r="U4" s="251"/>
      <c r="V4" s="249"/>
      <c r="W4" s="250"/>
      <c r="X4" s="251"/>
      <c r="Y4" s="255"/>
      <c r="Z4" s="256"/>
      <c r="AA4" s="257"/>
      <c r="AB4" s="192"/>
      <c r="AC4" s="193"/>
      <c r="AD4" s="231" t="s">
        <v>4</v>
      </c>
      <c r="AE4" s="231"/>
      <c r="AF4" s="231"/>
      <c r="AG4" s="260">
        <f>'年間勤務計画書 (合計)'!$AG$4:$AL$4</f>
        <v>0</v>
      </c>
      <c r="AH4" s="261"/>
      <c r="AI4" s="261"/>
      <c r="AJ4" s="261"/>
      <c r="AK4" s="261"/>
      <c r="AL4" s="262"/>
    </row>
    <row r="5" spans="1:38" ht="3.75" customHeight="1" thickBot="1">
      <c r="D5" s="85"/>
      <c r="G5" s="85"/>
      <c r="J5" s="85"/>
      <c r="M5" s="85"/>
      <c r="P5" s="85"/>
      <c r="S5" s="85"/>
      <c r="V5" s="85"/>
      <c r="Y5" s="85"/>
      <c r="AB5" s="85"/>
      <c r="AD5" s="226"/>
      <c r="AE5" s="226"/>
      <c r="AF5" s="226"/>
      <c r="AG5" s="226"/>
      <c r="AH5" s="226"/>
      <c r="AI5" s="226"/>
    </row>
    <row r="6" spans="1:38" s="148" customFormat="1" ht="18" customHeight="1">
      <c r="A6" s="172" t="s">
        <v>0</v>
      </c>
      <c r="B6" s="162" t="s">
        <v>1</v>
      </c>
      <c r="C6" s="164">
        <v>4</v>
      </c>
      <c r="D6" s="165"/>
      <c r="E6" s="162" t="s">
        <v>1</v>
      </c>
      <c r="F6" s="164">
        <v>5</v>
      </c>
      <c r="G6" s="165"/>
      <c r="H6" s="162" t="s">
        <v>1</v>
      </c>
      <c r="I6" s="164">
        <v>6</v>
      </c>
      <c r="J6" s="165"/>
      <c r="K6" s="162" t="s">
        <v>1</v>
      </c>
      <c r="L6" s="164">
        <v>7</v>
      </c>
      <c r="M6" s="165"/>
      <c r="N6" s="162" t="s">
        <v>1</v>
      </c>
      <c r="O6" s="164">
        <v>8</v>
      </c>
      <c r="P6" s="165"/>
      <c r="Q6" s="162" t="s">
        <v>1</v>
      </c>
      <c r="R6" s="164">
        <v>9</v>
      </c>
      <c r="S6" s="165"/>
      <c r="T6" s="162" t="s">
        <v>1</v>
      </c>
      <c r="U6" s="164">
        <v>10</v>
      </c>
      <c r="V6" s="165"/>
      <c r="W6" s="162" t="s">
        <v>1</v>
      </c>
      <c r="X6" s="164">
        <v>11</v>
      </c>
      <c r="Y6" s="165"/>
      <c r="Z6" s="162" t="s">
        <v>1</v>
      </c>
      <c r="AA6" s="164">
        <v>12</v>
      </c>
      <c r="AB6" s="165"/>
      <c r="AC6" s="162" t="s">
        <v>1</v>
      </c>
      <c r="AD6" s="164">
        <v>1</v>
      </c>
      <c r="AE6" s="165"/>
      <c r="AF6" s="162" t="s">
        <v>1</v>
      </c>
      <c r="AG6" s="164">
        <v>2</v>
      </c>
      <c r="AH6" s="165"/>
      <c r="AI6" s="162" t="s">
        <v>1</v>
      </c>
      <c r="AJ6" s="164">
        <v>3</v>
      </c>
      <c r="AK6" s="165"/>
      <c r="AL6" s="172" t="s">
        <v>2</v>
      </c>
    </row>
    <row r="7" spans="1:38" s="148" customFormat="1" ht="14.85" customHeight="1">
      <c r="A7" s="173"/>
      <c r="B7" s="163"/>
      <c r="C7" s="145" t="s">
        <v>174</v>
      </c>
      <c r="D7" s="105" t="s">
        <v>175</v>
      </c>
      <c r="E7" s="244"/>
      <c r="F7" s="145" t="s">
        <v>174</v>
      </c>
      <c r="G7" s="105" t="s">
        <v>175</v>
      </c>
      <c r="H7" s="163"/>
      <c r="I7" s="145" t="s">
        <v>174</v>
      </c>
      <c r="J7" s="105" t="s">
        <v>175</v>
      </c>
      <c r="K7" s="163"/>
      <c r="L7" s="145" t="s">
        <v>174</v>
      </c>
      <c r="M7" s="105" t="s">
        <v>175</v>
      </c>
      <c r="N7" s="163"/>
      <c r="O7" s="145" t="s">
        <v>174</v>
      </c>
      <c r="P7" s="105" t="s">
        <v>175</v>
      </c>
      <c r="Q7" s="163"/>
      <c r="R7" s="145" t="s">
        <v>174</v>
      </c>
      <c r="S7" s="105" t="s">
        <v>175</v>
      </c>
      <c r="T7" s="163"/>
      <c r="U7" s="145" t="s">
        <v>174</v>
      </c>
      <c r="V7" s="105" t="s">
        <v>175</v>
      </c>
      <c r="W7" s="163"/>
      <c r="X7" s="145" t="s">
        <v>174</v>
      </c>
      <c r="Y7" s="105" t="s">
        <v>175</v>
      </c>
      <c r="Z7" s="163"/>
      <c r="AA7" s="145" t="s">
        <v>174</v>
      </c>
      <c r="AB7" s="105" t="s">
        <v>175</v>
      </c>
      <c r="AC7" s="163"/>
      <c r="AD7" s="145" t="s">
        <v>174</v>
      </c>
      <c r="AE7" s="105" t="s">
        <v>175</v>
      </c>
      <c r="AF7" s="163"/>
      <c r="AG7" s="145" t="s">
        <v>174</v>
      </c>
      <c r="AH7" s="105" t="s">
        <v>175</v>
      </c>
      <c r="AI7" s="163"/>
      <c r="AJ7" s="145" t="s">
        <v>174</v>
      </c>
      <c r="AK7" s="105" t="s">
        <v>175</v>
      </c>
      <c r="AL7" s="173"/>
    </row>
    <row r="8" spans="1:38" ht="14.85" customHeight="1">
      <c r="A8" s="86">
        <v>1</v>
      </c>
      <c r="B8" s="58" t="str">
        <f>IF(MONTH(DATE(($C$3),C$6,$A8))&lt;&gt;C$6,"",CHOOSE(WEEKDAY(DATE(($C$3),C$6,$A8),1),"日","月","火","水","木","金","土")&amp;IF(ISNA(VLOOKUP(DATE(($C$3),C$6,$A8),祝日一覧!$A$2:$B$74,2,FALSE)),"","（祝）"))</f>
        <v>水</v>
      </c>
      <c r="C8" s="65"/>
      <c r="D8" s="107"/>
      <c r="E8" s="60" t="str">
        <f>IF(MONTH(DATE(($C$3),F$6,$A8))&lt;&gt;F$6,"",CHOOSE(WEEKDAY(DATE(($C$3),F$6,$A8),1),"日","月","火","水","木","金","土")&amp;IF(ISNA(VLOOKUP(DATE(($C$3),F$6,$A8),祝日一覧!$A$2:$B$74,2,FALSE)),"","（祝）"))</f>
        <v>金</v>
      </c>
      <c r="F8" s="65"/>
      <c r="G8" s="107"/>
      <c r="H8" s="60" t="str">
        <f>IF(MONTH(DATE(($C$3),I$6,$A8))&lt;&gt;I$6,"",CHOOSE(WEEKDAY(DATE(($C$3),I$6,$A8),1),"日","月","火","水","木","金","土")&amp;IF(ISNA(VLOOKUP(DATE(($C$3),I$6,$A8),祝日一覧!$A$2:$B$74,2,FALSE)),"","（祝）"))</f>
        <v>月</v>
      </c>
      <c r="I8" s="65"/>
      <c r="J8" s="107"/>
      <c r="K8" s="60" t="str">
        <f>IF(MONTH(DATE(($C$3),L$6,$A8))&lt;&gt;L$6,"",CHOOSE(WEEKDAY(DATE(($C$3),L$6,$A8),1),"日","月","火","水","木","金","土")&amp;IF(ISNA(VLOOKUP(DATE(($C$3),L$6,$A8),祝日一覧!$A$2:$B$74,2,FALSE)),"","（祝）"))</f>
        <v>水</v>
      </c>
      <c r="L8" s="65"/>
      <c r="M8" s="107"/>
      <c r="N8" s="60" t="str">
        <f>IF(MONTH(DATE(($C$3),O$6,$A8))&lt;&gt;O$6,"",CHOOSE(WEEKDAY(DATE(($C$3),O$6,$A8),1),"日","月","火","水","木","金","土")&amp;IF(ISNA(VLOOKUP(DATE(($C$3),O$6,$A8),祝日一覧!$A$2:$B$74,2,FALSE)),"","（祝）"))</f>
        <v>土</v>
      </c>
      <c r="O8" s="65"/>
      <c r="P8" s="107"/>
      <c r="Q8" s="60" t="str">
        <f>IF(MONTH(DATE(($C$3),R$6,$A8))&lt;&gt;R$6,"",CHOOSE(WEEKDAY(DATE(($C$3),R$6,$A8),1),"日","月","火","水","木","金","土")&amp;IF(ISNA(VLOOKUP(DATE(($C$3),R$6,$A8),祝日一覧!$A$2:$B$74,2,FALSE)),"","（祝）"))</f>
        <v>火</v>
      </c>
      <c r="R8" s="65"/>
      <c r="S8" s="107"/>
      <c r="T8" s="60" t="str">
        <f>IF(MONTH(DATE(($C$3),U$6,$A8))&lt;&gt;U$6,"",CHOOSE(WEEKDAY(DATE(($C$3),U$6,$A8),1),"日","月","火","水","木","金","土")&amp;IF(ISNA(VLOOKUP(DATE(($C$3),U$6,$A8),祝日一覧!$A$2:$B$74,2,FALSE)),"","（祝）"))</f>
        <v>木</v>
      </c>
      <c r="U8" s="65"/>
      <c r="V8" s="107"/>
      <c r="W8" s="60" t="str">
        <f>IF(MONTH(DATE(($C$3),X$6,$A8))&lt;&gt;X$6,"",CHOOSE(WEEKDAY(DATE(($C$3),X$6,$A8),1),"日","月","火","水","木","金","土")&amp;IF(ISNA(VLOOKUP(DATE(($C$3),X$6,$A8),祝日一覧!$A$2:$B$74,2,FALSE)),"","（祝）"))</f>
        <v>日</v>
      </c>
      <c r="X8" s="65"/>
      <c r="Y8" s="107"/>
      <c r="Z8" s="60" t="str">
        <f>IF(MONTH(DATE(($C$3),AA$6,$A8))&lt;&gt;AA$6,"",CHOOSE(WEEKDAY(DATE(($C$3),AA$6,$A8),1),"日","月","火","水","木","金","土")&amp;IF(ISNA(VLOOKUP(DATE(($C$3),AA$6,$A8),祝日一覧!$A$2:$B$74,2,FALSE)),"","（祝）"))</f>
        <v>火</v>
      </c>
      <c r="AA8" s="65"/>
      <c r="AB8" s="107"/>
      <c r="AC8" s="60" t="str">
        <f>IF(MONTH(DATE(($C$3+1),AD$6,$A8))&lt;&gt;AD$6,"",CHOOSE(WEEKDAY(DATE(($C$3+1),AD$6,$A8),1),"日","月","火","水","木","金","土")&amp;IF(ISNA(VLOOKUP(DATE(($C$3+1),AD$6,$A8),祝日一覧!$A$2:$B$74,2,FALSE)),"","（祝）"))</f>
        <v>金（祝）</v>
      </c>
      <c r="AD8" s="65"/>
      <c r="AE8" s="107"/>
      <c r="AF8" s="60" t="str">
        <f>IF(MONTH(DATE(($C$3+1),AG$6,$A8))&lt;&gt;AG$6,"",CHOOSE(WEEKDAY(DATE(($C$3+1),AG$6,$A8),1),"日","月","火","水","木","金","土")&amp;IF(ISNA(VLOOKUP(DATE(($C$3+1),AG$6,$A8),祝日一覧!$A$2:$B$74,2,FALSE)),"","（祝）"))</f>
        <v>月</v>
      </c>
      <c r="AG8" s="65"/>
      <c r="AH8" s="107"/>
      <c r="AI8" s="60" t="str">
        <f>IF(MONTH(DATE(($C$3+1),AJ$6,$A8))&lt;&gt;AJ$6,"",CHOOSE(WEEKDAY(DATE(($C$3+1),AJ$6,$A8),1),"日","月","火","水","木","金","土")&amp;IF(ISNA(VLOOKUP(DATE(($C$3+1),AJ$6,$A8),祝日一覧!$A$2:$B$74,2,FALSE)),"","（祝）"))</f>
        <v>月</v>
      </c>
      <c r="AJ8" s="65"/>
      <c r="AK8" s="107"/>
      <c r="AL8" s="87">
        <v>1</v>
      </c>
    </row>
    <row r="9" spans="1:38" ht="14.85" customHeight="1">
      <c r="A9" s="88">
        <v>2</v>
      </c>
      <c r="B9" s="58" t="str">
        <f>IF(MONTH(DATE(($C$3),C$6,$A9))&lt;&gt;C$6,"",CHOOSE(WEEKDAY(DATE(($C$3),C$6,$A9),1),"日","月","火","水","木","金","土")&amp;IF(ISNA(VLOOKUP(DATE(($C$3),C$6,$A9),祝日一覧!$A$2:$B$74,2,FALSE)),"","（祝）"))</f>
        <v>木</v>
      </c>
      <c r="C9" s="63"/>
      <c r="D9" s="107"/>
      <c r="E9" s="60" t="str">
        <f>IF(MONTH(DATE(($C$3),F$6,$A9))&lt;&gt;F$6,"",CHOOSE(WEEKDAY(DATE(($C$3),F$6,$A9),1),"日","月","火","水","木","金","土")&amp;IF(ISNA(VLOOKUP(DATE(($C$3),F$6,$A9),祝日一覧!$A$2:$B$74,2,FALSE)),"","（祝）"))</f>
        <v>土</v>
      </c>
      <c r="F9" s="63"/>
      <c r="G9" s="107"/>
      <c r="H9" s="60" t="str">
        <f>IF(MONTH(DATE(($C$3),I$6,$A9))&lt;&gt;I$6,"",CHOOSE(WEEKDAY(DATE(($C$3),I$6,$A9),1),"日","月","火","水","木","金","土")&amp;IF(ISNA(VLOOKUP(DATE(($C$3),I$6,$A9),祝日一覧!$A$2:$B$74,2,FALSE)),"","（祝）"))</f>
        <v>火</v>
      </c>
      <c r="I9" s="63"/>
      <c r="J9" s="107"/>
      <c r="K9" s="60" t="str">
        <f>IF(MONTH(DATE(($C$3),L$6,$A9))&lt;&gt;L$6,"",CHOOSE(WEEKDAY(DATE(($C$3),L$6,$A9),1),"日","月","火","水","木","金","土")&amp;IF(ISNA(VLOOKUP(DATE(($C$3),L$6,$A9),祝日一覧!$A$2:$B$74,2,FALSE)),"","（祝）"))</f>
        <v>木</v>
      </c>
      <c r="L9" s="63"/>
      <c r="M9" s="107"/>
      <c r="N9" s="60" t="str">
        <f>IF(MONTH(DATE(($C$3),O$6,$A9))&lt;&gt;O$6,"",CHOOSE(WEEKDAY(DATE(($C$3),O$6,$A9),1),"日","月","火","水","木","金","土")&amp;IF(ISNA(VLOOKUP(DATE(($C$3),O$6,$A9),祝日一覧!$A$2:$B$74,2,FALSE)),"","（祝）"))</f>
        <v>日</v>
      </c>
      <c r="O9" s="63"/>
      <c r="P9" s="107"/>
      <c r="Q9" s="60" t="str">
        <f>IF(MONTH(DATE(($C$3),R$6,$A9))&lt;&gt;R$6,"",CHOOSE(WEEKDAY(DATE(($C$3),R$6,$A9),1),"日","月","火","水","木","金","土")&amp;IF(ISNA(VLOOKUP(DATE(($C$3),R$6,$A9),祝日一覧!$A$2:$B$74,2,FALSE)),"","（祝）"))</f>
        <v>水</v>
      </c>
      <c r="R9" s="63"/>
      <c r="S9" s="107"/>
      <c r="T9" s="60" t="str">
        <f>IF(MONTH(DATE(($C$3),U$6,$A9))&lt;&gt;U$6,"",CHOOSE(WEEKDAY(DATE(($C$3),U$6,$A9),1),"日","月","火","水","木","金","土")&amp;IF(ISNA(VLOOKUP(DATE(($C$3),U$6,$A9),祝日一覧!$A$2:$B$74,2,FALSE)),"","（祝）"))</f>
        <v>金</v>
      </c>
      <c r="U9" s="63"/>
      <c r="V9" s="107"/>
      <c r="W9" s="60" t="str">
        <f>IF(MONTH(DATE(($C$3),X$6,$A9))&lt;&gt;X$6,"",CHOOSE(WEEKDAY(DATE(($C$3),X$6,$A9),1),"日","月","火","水","木","金","土")&amp;IF(ISNA(VLOOKUP(DATE(($C$3),X$6,$A9),祝日一覧!$A$2:$B$74,2,FALSE)),"","（祝）"))</f>
        <v>月</v>
      </c>
      <c r="X9" s="63"/>
      <c r="Y9" s="107"/>
      <c r="Z9" s="60" t="str">
        <f>IF(MONTH(DATE(($C$3),AA$6,$A9))&lt;&gt;AA$6,"",CHOOSE(WEEKDAY(DATE(($C$3),AA$6,$A9),1),"日","月","火","水","木","金","土")&amp;IF(ISNA(VLOOKUP(DATE(($C$3),AA$6,$A9),祝日一覧!$A$2:$B$74,2,FALSE)),"","（祝）"))</f>
        <v>水</v>
      </c>
      <c r="AA9" s="63"/>
      <c r="AB9" s="107"/>
      <c r="AC9" s="60" t="str">
        <f>IF(MONTH(DATE(($C$3+1),AD$6,$A9))&lt;&gt;AD$6,"",CHOOSE(WEEKDAY(DATE(($C$3+1),AD$6,$A9),1),"日","月","火","水","木","金","土")&amp;IF(ISNA(VLOOKUP(DATE(($C$3+1),AD$6,$A9),祝日一覧!$A$2:$B$74,2,FALSE)),"","（祝）"))</f>
        <v>土</v>
      </c>
      <c r="AD9" s="63"/>
      <c r="AE9" s="107"/>
      <c r="AF9" s="60" t="str">
        <f>IF(MONTH(DATE(($C$3+1),AG$6,$A9))&lt;&gt;AG$6,"",CHOOSE(WEEKDAY(DATE(($C$3+1),AG$6,$A9),1),"日","月","火","水","木","金","土")&amp;IF(ISNA(VLOOKUP(DATE(($C$3+1),AG$6,$A9),祝日一覧!$A$2:$B$74,2,FALSE)),"","（祝）"))</f>
        <v>火</v>
      </c>
      <c r="AG9" s="63"/>
      <c r="AH9" s="107"/>
      <c r="AI9" s="60" t="str">
        <f>IF(MONTH(DATE(($C$3+1),AJ$6,$A9))&lt;&gt;AJ$6,"",CHOOSE(WEEKDAY(DATE(($C$3+1),AJ$6,$A9),1),"日","月","火","水","木","金","土")&amp;IF(ISNA(VLOOKUP(DATE(($C$3+1),AJ$6,$A9),祝日一覧!$A$2:$B$74,2,FALSE)),"","（祝）"))</f>
        <v>火</v>
      </c>
      <c r="AJ9" s="63"/>
      <c r="AK9" s="107"/>
      <c r="AL9" s="89">
        <v>2</v>
      </c>
    </row>
    <row r="10" spans="1:38" ht="14.85" customHeight="1">
      <c r="A10" s="88">
        <v>3</v>
      </c>
      <c r="B10" s="58" t="str">
        <f>IF(MONTH(DATE(($C$3),C$6,$A10))&lt;&gt;C$6,"",CHOOSE(WEEKDAY(DATE(($C$3),C$6,$A10),1),"日","月","火","水","木","金","土")&amp;IF(ISNA(VLOOKUP(DATE(($C$3),C$6,$A10),祝日一覧!$A$2:$B$74,2,FALSE)),"","（祝）"))</f>
        <v>金</v>
      </c>
      <c r="C10" s="63"/>
      <c r="D10" s="107"/>
      <c r="E10" s="60" t="str">
        <f>IF(MONTH(DATE(($C$3),F$6,$A10))&lt;&gt;F$6,"",CHOOSE(WEEKDAY(DATE(($C$3),F$6,$A10),1),"日","月","火","水","木","金","土")&amp;IF(ISNA(VLOOKUP(DATE(($C$3),F$6,$A10),祝日一覧!$A$2:$B$74,2,FALSE)),"","（祝）"))</f>
        <v>日（祝）</v>
      </c>
      <c r="F10" s="63"/>
      <c r="G10" s="107"/>
      <c r="H10" s="60" t="str">
        <f>IF(MONTH(DATE(($C$3),I$6,$A10))&lt;&gt;I$6,"",CHOOSE(WEEKDAY(DATE(($C$3),I$6,$A10),1),"日","月","火","水","木","金","土")&amp;IF(ISNA(VLOOKUP(DATE(($C$3),I$6,$A10),祝日一覧!$A$2:$B$74,2,FALSE)),"","（祝）"))</f>
        <v>水</v>
      </c>
      <c r="I10" s="63"/>
      <c r="J10" s="107"/>
      <c r="K10" s="60" t="str">
        <f>IF(MONTH(DATE(($C$3),L$6,$A10))&lt;&gt;L$6,"",CHOOSE(WEEKDAY(DATE(($C$3),L$6,$A10),1),"日","月","火","水","木","金","土")&amp;IF(ISNA(VLOOKUP(DATE(($C$3),L$6,$A10),祝日一覧!$A$2:$B$74,2,FALSE)),"","（祝）"))</f>
        <v>金</v>
      </c>
      <c r="L10" s="63"/>
      <c r="M10" s="107"/>
      <c r="N10" s="60" t="str">
        <f>IF(MONTH(DATE(($C$3),O$6,$A10))&lt;&gt;O$6,"",CHOOSE(WEEKDAY(DATE(($C$3),O$6,$A10),1),"日","月","火","水","木","金","土")&amp;IF(ISNA(VLOOKUP(DATE(($C$3),O$6,$A10),祝日一覧!$A$2:$B$74,2,FALSE)),"","（祝）"))</f>
        <v>月</v>
      </c>
      <c r="O10" s="63"/>
      <c r="P10" s="107"/>
      <c r="Q10" s="60" t="str">
        <f>IF(MONTH(DATE(($C$3),R$6,$A10))&lt;&gt;R$6,"",CHOOSE(WEEKDAY(DATE(($C$3),R$6,$A10),1),"日","月","火","水","木","金","土")&amp;IF(ISNA(VLOOKUP(DATE(($C$3),R$6,$A10),祝日一覧!$A$2:$B$74,2,FALSE)),"","（祝）"))</f>
        <v>木</v>
      </c>
      <c r="R10" s="63"/>
      <c r="S10" s="107"/>
      <c r="T10" s="60" t="str">
        <f>IF(MONTH(DATE(($C$3),U$6,$A10))&lt;&gt;U$6,"",CHOOSE(WEEKDAY(DATE(($C$3),U$6,$A10),1),"日","月","火","水","木","金","土")&amp;IF(ISNA(VLOOKUP(DATE(($C$3),U$6,$A10),祝日一覧!$A$2:$B$74,2,FALSE)),"","（祝）"))</f>
        <v>土</v>
      </c>
      <c r="U10" s="63"/>
      <c r="V10" s="107"/>
      <c r="W10" s="60" t="str">
        <f>IF(MONTH(DATE(($C$3),X$6,$A10))&lt;&gt;X$6,"",CHOOSE(WEEKDAY(DATE(($C$3),X$6,$A10),1),"日","月","火","水","木","金","土")&amp;IF(ISNA(VLOOKUP(DATE(($C$3),X$6,$A10),祝日一覧!$A$2:$B$74,2,FALSE)),"","（祝）"))</f>
        <v>火（祝）</v>
      </c>
      <c r="X10" s="63"/>
      <c r="Y10" s="107"/>
      <c r="Z10" s="60" t="str">
        <f>IF(MONTH(DATE(($C$3),AA$6,$A10))&lt;&gt;AA$6,"",CHOOSE(WEEKDAY(DATE(($C$3),AA$6,$A10),1),"日","月","火","水","木","金","土")&amp;IF(ISNA(VLOOKUP(DATE(($C$3),AA$6,$A10),祝日一覧!$A$2:$B$74,2,FALSE)),"","（祝）"))</f>
        <v>木</v>
      </c>
      <c r="AA10" s="63"/>
      <c r="AB10" s="107"/>
      <c r="AC10" s="60" t="str">
        <f>IF(MONTH(DATE(($C$3+1),AD$6,$A10))&lt;&gt;AD$6,"",CHOOSE(WEEKDAY(DATE(($C$3+1),AD$6,$A10),1),"日","月","火","水","木","金","土")&amp;IF(ISNA(VLOOKUP(DATE(($C$3+1),AD$6,$A10),祝日一覧!$A$2:$B$74,2,FALSE)),"","（祝）"))</f>
        <v>日</v>
      </c>
      <c r="AD10" s="63"/>
      <c r="AE10" s="107"/>
      <c r="AF10" s="60" t="str">
        <f>IF(MONTH(DATE(($C$3+1),AG$6,$A10))&lt;&gt;AG$6,"",CHOOSE(WEEKDAY(DATE(($C$3+1),AG$6,$A10),1),"日","月","火","水","木","金","土")&amp;IF(ISNA(VLOOKUP(DATE(($C$3+1),AG$6,$A10),祝日一覧!$A$2:$B$74,2,FALSE)),"","（祝）"))</f>
        <v>水</v>
      </c>
      <c r="AG10" s="63"/>
      <c r="AH10" s="107"/>
      <c r="AI10" s="60" t="str">
        <f>IF(MONTH(DATE(($C$3+1),AJ$6,$A10))&lt;&gt;AJ$6,"",CHOOSE(WEEKDAY(DATE(($C$3+1),AJ$6,$A10),1),"日","月","火","水","木","金","土")&amp;IF(ISNA(VLOOKUP(DATE(($C$3+1),AJ$6,$A10),祝日一覧!$A$2:$B$74,2,FALSE)),"","（祝）"))</f>
        <v>水</v>
      </c>
      <c r="AJ10" s="63"/>
      <c r="AK10" s="107"/>
      <c r="AL10" s="89">
        <v>3</v>
      </c>
    </row>
    <row r="11" spans="1:38" ht="14.85" customHeight="1">
      <c r="A11" s="88">
        <v>4</v>
      </c>
      <c r="B11" s="58" t="str">
        <f>IF(MONTH(DATE(($C$3),C$6,$A11))&lt;&gt;C$6,"",CHOOSE(WEEKDAY(DATE(($C$3),C$6,$A11),1),"日","月","火","水","木","金","土")&amp;IF(ISNA(VLOOKUP(DATE(($C$3),C$6,$A11),祝日一覧!$A$2:$B$74,2,FALSE)),"","（祝）"))</f>
        <v>土</v>
      </c>
      <c r="C11" s="63"/>
      <c r="D11" s="107"/>
      <c r="E11" s="60" t="str">
        <f>IF(MONTH(DATE(($C$3),F$6,$A11))&lt;&gt;F$6,"",CHOOSE(WEEKDAY(DATE(($C$3),F$6,$A11),1),"日","月","火","水","木","金","土")&amp;IF(ISNA(VLOOKUP(DATE(($C$3),F$6,$A11),祝日一覧!$A$2:$B$74,2,FALSE)),"","（祝）"))</f>
        <v>月（祝）</v>
      </c>
      <c r="F11" s="63"/>
      <c r="G11" s="107"/>
      <c r="H11" s="60" t="str">
        <f>IF(MONTH(DATE(($C$3),I$6,$A11))&lt;&gt;I$6,"",CHOOSE(WEEKDAY(DATE(($C$3),I$6,$A11),1),"日","月","火","水","木","金","土")&amp;IF(ISNA(VLOOKUP(DATE(($C$3),I$6,$A11),祝日一覧!$A$2:$B$74,2,FALSE)),"","（祝）"))</f>
        <v>木</v>
      </c>
      <c r="I11" s="63"/>
      <c r="J11" s="107"/>
      <c r="K11" s="60" t="str">
        <f>IF(MONTH(DATE(($C$3),L$6,$A11))&lt;&gt;L$6,"",CHOOSE(WEEKDAY(DATE(($C$3),L$6,$A11),1),"日","月","火","水","木","金","土")&amp;IF(ISNA(VLOOKUP(DATE(($C$3),L$6,$A11),祝日一覧!$A$2:$B$74,2,FALSE)),"","（祝）"))</f>
        <v>土</v>
      </c>
      <c r="L11" s="63"/>
      <c r="M11" s="107"/>
      <c r="N11" s="60" t="str">
        <f>IF(MONTH(DATE(($C$3),O$6,$A11))&lt;&gt;O$6,"",CHOOSE(WEEKDAY(DATE(($C$3),O$6,$A11),1),"日","月","火","水","木","金","土")&amp;IF(ISNA(VLOOKUP(DATE(($C$3),O$6,$A11),祝日一覧!$A$2:$B$74,2,FALSE)),"","（祝）"))</f>
        <v>火</v>
      </c>
      <c r="O11" s="63"/>
      <c r="P11" s="107"/>
      <c r="Q11" s="60" t="str">
        <f>IF(MONTH(DATE(($C$3),R$6,$A11))&lt;&gt;R$6,"",CHOOSE(WEEKDAY(DATE(($C$3),R$6,$A11),1),"日","月","火","水","木","金","土")&amp;IF(ISNA(VLOOKUP(DATE(($C$3),R$6,$A11),祝日一覧!$A$2:$B$74,2,FALSE)),"","（祝）"))</f>
        <v>金</v>
      </c>
      <c r="R11" s="63"/>
      <c r="S11" s="107"/>
      <c r="T11" s="60" t="str">
        <f>IF(MONTH(DATE(($C$3),U$6,$A11))&lt;&gt;U$6,"",CHOOSE(WEEKDAY(DATE(($C$3),U$6,$A11),1),"日","月","火","水","木","金","土")&amp;IF(ISNA(VLOOKUP(DATE(($C$3),U$6,$A11),祝日一覧!$A$2:$B$74,2,FALSE)),"","（祝）"))</f>
        <v>日</v>
      </c>
      <c r="U11" s="63"/>
      <c r="V11" s="107"/>
      <c r="W11" s="60" t="str">
        <f>IF(MONTH(DATE(($C$3),X$6,$A11))&lt;&gt;X$6,"",CHOOSE(WEEKDAY(DATE(($C$3),X$6,$A11),1),"日","月","火","水","木","金","土")&amp;IF(ISNA(VLOOKUP(DATE(($C$3),X$6,$A11),祝日一覧!$A$2:$B$74,2,FALSE)),"","（祝）"))</f>
        <v>水</v>
      </c>
      <c r="X11" s="63"/>
      <c r="Y11" s="107"/>
      <c r="Z11" s="60" t="str">
        <f>IF(MONTH(DATE(($C$3),AA$6,$A11))&lt;&gt;AA$6,"",CHOOSE(WEEKDAY(DATE(($C$3),AA$6,$A11),1),"日","月","火","水","木","金","土")&amp;IF(ISNA(VLOOKUP(DATE(($C$3),AA$6,$A11),祝日一覧!$A$2:$B$74,2,FALSE)),"","（祝）"))</f>
        <v>金</v>
      </c>
      <c r="AA11" s="63"/>
      <c r="AB11" s="107"/>
      <c r="AC11" s="60" t="str">
        <f>IF(MONTH(DATE(($C$3+1),AD$6,$A11))&lt;&gt;AD$6,"",CHOOSE(WEEKDAY(DATE(($C$3+1),AD$6,$A11),1),"日","月","火","水","木","金","土")&amp;IF(ISNA(VLOOKUP(DATE(($C$3+1),AD$6,$A11),祝日一覧!$A$2:$B$74,2,FALSE)),"","（祝）"))</f>
        <v>月</v>
      </c>
      <c r="AD11" s="63"/>
      <c r="AE11" s="107"/>
      <c r="AF11" s="60" t="str">
        <f>IF(MONTH(DATE(($C$3+1),AG$6,$A11))&lt;&gt;AG$6,"",CHOOSE(WEEKDAY(DATE(($C$3+1),AG$6,$A11),1),"日","月","火","水","木","金","土")&amp;IF(ISNA(VLOOKUP(DATE(($C$3+1),AG$6,$A11),祝日一覧!$A$2:$B$74,2,FALSE)),"","（祝）"))</f>
        <v>木</v>
      </c>
      <c r="AG11" s="63"/>
      <c r="AH11" s="107"/>
      <c r="AI11" s="60" t="str">
        <f>IF(MONTH(DATE(($C$3+1),AJ$6,$A11))&lt;&gt;AJ$6,"",CHOOSE(WEEKDAY(DATE(($C$3+1),AJ$6,$A11),1),"日","月","火","水","木","金","土")&amp;IF(ISNA(VLOOKUP(DATE(($C$3+1),AJ$6,$A11),祝日一覧!$A$2:$B$74,2,FALSE)),"","（祝）"))</f>
        <v>木</v>
      </c>
      <c r="AJ11" s="63"/>
      <c r="AK11" s="107"/>
      <c r="AL11" s="89">
        <v>4</v>
      </c>
    </row>
    <row r="12" spans="1:38" ht="14.85" customHeight="1">
      <c r="A12" s="88">
        <v>5</v>
      </c>
      <c r="B12" s="58" t="str">
        <f>IF(MONTH(DATE(($C$3),C$6,$A12))&lt;&gt;C$6,"",CHOOSE(WEEKDAY(DATE(($C$3),C$6,$A12),1),"日","月","火","水","木","金","土")&amp;IF(ISNA(VLOOKUP(DATE(($C$3),C$6,$A12),祝日一覧!$A$2:$B$74,2,FALSE)),"","（祝）"))</f>
        <v>日</v>
      </c>
      <c r="C12" s="63"/>
      <c r="D12" s="107"/>
      <c r="E12" s="60" t="str">
        <f>IF(MONTH(DATE(($C$3),F$6,$A12))&lt;&gt;F$6,"",CHOOSE(WEEKDAY(DATE(($C$3),F$6,$A12),1),"日","月","火","水","木","金","土")&amp;IF(ISNA(VLOOKUP(DATE(($C$3),F$6,$A12),祝日一覧!$A$2:$B$74,2,FALSE)),"","（祝）"))</f>
        <v>火（祝）</v>
      </c>
      <c r="F12" s="63"/>
      <c r="G12" s="107"/>
      <c r="H12" s="60" t="str">
        <f>IF(MONTH(DATE(($C$3),I$6,$A12))&lt;&gt;I$6,"",CHOOSE(WEEKDAY(DATE(($C$3),I$6,$A12),1),"日","月","火","水","木","金","土")&amp;IF(ISNA(VLOOKUP(DATE(($C$3),I$6,$A12),祝日一覧!$A$2:$B$74,2,FALSE)),"","（祝）"))</f>
        <v>金</v>
      </c>
      <c r="I12" s="63"/>
      <c r="J12" s="107"/>
      <c r="K12" s="60" t="str">
        <f>IF(MONTH(DATE(($C$3),L$6,$A12))&lt;&gt;L$6,"",CHOOSE(WEEKDAY(DATE(($C$3),L$6,$A12),1),"日","月","火","水","木","金","土")&amp;IF(ISNA(VLOOKUP(DATE(($C$3),L$6,$A12),祝日一覧!$A$2:$B$74,2,FALSE)),"","（祝）"))</f>
        <v>日</v>
      </c>
      <c r="L12" s="63"/>
      <c r="M12" s="107"/>
      <c r="N12" s="60" t="str">
        <f>IF(MONTH(DATE(($C$3),O$6,$A12))&lt;&gt;O$6,"",CHOOSE(WEEKDAY(DATE(($C$3),O$6,$A12),1),"日","月","火","水","木","金","土")&amp;IF(ISNA(VLOOKUP(DATE(($C$3),O$6,$A12),祝日一覧!$A$2:$B$74,2,FALSE)),"","（祝）"))</f>
        <v>水</v>
      </c>
      <c r="O12" s="63"/>
      <c r="P12" s="107"/>
      <c r="Q12" s="60" t="str">
        <f>IF(MONTH(DATE(($C$3),R$6,$A12))&lt;&gt;R$6,"",CHOOSE(WEEKDAY(DATE(($C$3),R$6,$A12),1),"日","月","火","水","木","金","土")&amp;IF(ISNA(VLOOKUP(DATE(($C$3),R$6,$A12),祝日一覧!$A$2:$B$74,2,FALSE)),"","（祝）"))</f>
        <v>土</v>
      </c>
      <c r="R12" s="63"/>
      <c r="S12" s="107"/>
      <c r="T12" s="60" t="str">
        <f>IF(MONTH(DATE(($C$3),U$6,$A12))&lt;&gt;U$6,"",CHOOSE(WEEKDAY(DATE(($C$3),U$6,$A12),1),"日","月","火","水","木","金","土")&amp;IF(ISNA(VLOOKUP(DATE(($C$3),U$6,$A12),祝日一覧!$A$2:$B$74,2,FALSE)),"","（祝）"))</f>
        <v>月</v>
      </c>
      <c r="U12" s="63"/>
      <c r="V12" s="107"/>
      <c r="W12" s="60" t="str">
        <f>IF(MONTH(DATE(($C$3),X$6,$A12))&lt;&gt;X$6,"",CHOOSE(WEEKDAY(DATE(($C$3),X$6,$A12),1),"日","月","火","水","木","金","土")&amp;IF(ISNA(VLOOKUP(DATE(($C$3),X$6,$A12),祝日一覧!$A$2:$B$74,2,FALSE)),"","（祝）"))</f>
        <v>木</v>
      </c>
      <c r="X12" s="63"/>
      <c r="Y12" s="107"/>
      <c r="Z12" s="60" t="str">
        <f>IF(MONTH(DATE(($C$3),AA$6,$A12))&lt;&gt;AA$6,"",CHOOSE(WEEKDAY(DATE(($C$3),AA$6,$A12),1),"日","月","火","水","木","金","土")&amp;IF(ISNA(VLOOKUP(DATE(($C$3),AA$6,$A12),祝日一覧!$A$2:$B$74,2,FALSE)),"","（祝）"))</f>
        <v>土</v>
      </c>
      <c r="AA12" s="63"/>
      <c r="AB12" s="107"/>
      <c r="AC12" s="60" t="str">
        <f>IF(MONTH(DATE(($C$3+1),AD$6,$A12))&lt;&gt;AD$6,"",CHOOSE(WEEKDAY(DATE(($C$3+1),AD$6,$A12),1),"日","月","火","水","木","金","土")&amp;IF(ISNA(VLOOKUP(DATE(($C$3+1),AD$6,$A12),祝日一覧!$A$2:$B$74,2,FALSE)),"","（祝）"))</f>
        <v>火</v>
      </c>
      <c r="AD12" s="63"/>
      <c r="AE12" s="107"/>
      <c r="AF12" s="60" t="str">
        <f>IF(MONTH(DATE(($C$3+1),AG$6,$A12))&lt;&gt;AG$6,"",CHOOSE(WEEKDAY(DATE(($C$3+1),AG$6,$A12),1),"日","月","火","水","木","金","土")&amp;IF(ISNA(VLOOKUP(DATE(($C$3+1),AG$6,$A12),祝日一覧!$A$2:$B$74,2,FALSE)),"","（祝）"))</f>
        <v>金</v>
      </c>
      <c r="AG12" s="63"/>
      <c r="AH12" s="107"/>
      <c r="AI12" s="60" t="str">
        <f>IF(MONTH(DATE(($C$3+1),AJ$6,$A12))&lt;&gt;AJ$6,"",CHOOSE(WEEKDAY(DATE(($C$3+1),AJ$6,$A12),1),"日","月","火","水","木","金","土")&amp;IF(ISNA(VLOOKUP(DATE(($C$3+1),AJ$6,$A12),祝日一覧!$A$2:$B$74,2,FALSE)),"","（祝）"))</f>
        <v>金</v>
      </c>
      <c r="AJ12" s="63"/>
      <c r="AK12" s="107"/>
      <c r="AL12" s="89">
        <v>5</v>
      </c>
    </row>
    <row r="13" spans="1:38" ht="14.85" customHeight="1">
      <c r="A13" s="88">
        <v>6</v>
      </c>
      <c r="B13" s="58" t="str">
        <f>IF(MONTH(DATE(($C$3),C$6,$A13))&lt;&gt;C$6,"",CHOOSE(WEEKDAY(DATE(($C$3),C$6,$A13),1),"日","月","火","水","木","金","土")&amp;IF(ISNA(VLOOKUP(DATE(($C$3),C$6,$A13),祝日一覧!$A$2:$B$74,2,FALSE)),"","（祝）"))</f>
        <v>月</v>
      </c>
      <c r="C13" s="63"/>
      <c r="D13" s="107"/>
      <c r="E13" s="60" t="str">
        <f>IF(MONTH(DATE(($C$3),F$6,$A13))&lt;&gt;F$6,"",CHOOSE(WEEKDAY(DATE(($C$3),F$6,$A13),1),"日","月","火","水","木","金","土")&amp;IF(ISNA(VLOOKUP(DATE(($C$3),F$6,$A13),祝日一覧!$A$2:$B$74,2,FALSE)),"","（祝）"))</f>
        <v>水（祝）</v>
      </c>
      <c r="F13" s="63"/>
      <c r="G13" s="107"/>
      <c r="H13" s="60" t="str">
        <f>IF(MONTH(DATE(($C$3),I$6,$A13))&lt;&gt;I$6,"",CHOOSE(WEEKDAY(DATE(($C$3),I$6,$A13),1),"日","月","火","水","木","金","土")&amp;IF(ISNA(VLOOKUP(DATE(($C$3),I$6,$A13),祝日一覧!$A$2:$B$74,2,FALSE)),"","（祝）"))</f>
        <v>土</v>
      </c>
      <c r="I13" s="63"/>
      <c r="J13" s="107"/>
      <c r="K13" s="60" t="str">
        <f>IF(MONTH(DATE(($C$3),L$6,$A13))&lt;&gt;L$6,"",CHOOSE(WEEKDAY(DATE(($C$3),L$6,$A13),1),"日","月","火","水","木","金","土")&amp;IF(ISNA(VLOOKUP(DATE(($C$3),L$6,$A13),祝日一覧!$A$2:$B$74,2,FALSE)),"","（祝）"))</f>
        <v>月</v>
      </c>
      <c r="L13" s="63"/>
      <c r="M13" s="107"/>
      <c r="N13" s="60" t="str">
        <f>IF(MONTH(DATE(($C$3),O$6,$A13))&lt;&gt;O$6,"",CHOOSE(WEEKDAY(DATE(($C$3),O$6,$A13),1),"日","月","火","水","木","金","土")&amp;IF(ISNA(VLOOKUP(DATE(($C$3),O$6,$A13),祝日一覧!$A$2:$B$74,2,FALSE)),"","（祝）"))</f>
        <v>木</v>
      </c>
      <c r="O13" s="63"/>
      <c r="P13" s="107"/>
      <c r="Q13" s="60" t="str">
        <f>IF(MONTH(DATE(($C$3),R$6,$A13))&lt;&gt;R$6,"",CHOOSE(WEEKDAY(DATE(($C$3),R$6,$A13),1),"日","月","火","水","木","金","土")&amp;IF(ISNA(VLOOKUP(DATE(($C$3),R$6,$A13),祝日一覧!$A$2:$B$74,2,FALSE)),"","（祝）"))</f>
        <v>日</v>
      </c>
      <c r="R13" s="63"/>
      <c r="S13" s="107"/>
      <c r="T13" s="60" t="str">
        <f>IF(MONTH(DATE(($C$3),U$6,$A13))&lt;&gt;U$6,"",CHOOSE(WEEKDAY(DATE(($C$3),U$6,$A13),1),"日","月","火","水","木","金","土")&amp;IF(ISNA(VLOOKUP(DATE(($C$3),U$6,$A13),祝日一覧!$A$2:$B$74,2,FALSE)),"","（祝）"))</f>
        <v>火</v>
      </c>
      <c r="U13" s="63"/>
      <c r="V13" s="107"/>
      <c r="W13" s="60" t="str">
        <f>IF(MONTH(DATE(($C$3),X$6,$A13))&lt;&gt;X$6,"",CHOOSE(WEEKDAY(DATE(($C$3),X$6,$A13),1),"日","月","火","水","木","金","土")&amp;IF(ISNA(VLOOKUP(DATE(($C$3),X$6,$A13),祝日一覧!$A$2:$B$74,2,FALSE)),"","（祝）"))</f>
        <v>金</v>
      </c>
      <c r="X13" s="63"/>
      <c r="Y13" s="107"/>
      <c r="Z13" s="60" t="str">
        <f>IF(MONTH(DATE(($C$3),AA$6,$A13))&lt;&gt;AA$6,"",CHOOSE(WEEKDAY(DATE(($C$3),AA$6,$A13),1),"日","月","火","水","木","金","土")&amp;IF(ISNA(VLOOKUP(DATE(($C$3),AA$6,$A13),祝日一覧!$A$2:$B$74,2,FALSE)),"","（祝）"))</f>
        <v>日</v>
      </c>
      <c r="AA13" s="63"/>
      <c r="AB13" s="107"/>
      <c r="AC13" s="60" t="str">
        <f>IF(MONTH(DATE(($C$3+1),AD$6,$A13))&lt;&gt;AD$6,"",CHOOSE(WEEKDAY(DATE(($C$3+1),AD$6,$A13),1),"日","月","火","水","木","金","土")&amp;IF(ISNA(VLOOKUP(DATE(($C$3+1),AD$6,$A13),祝日一覧!$A$2:$B$74,2,FALSE)),"","（祝）"))</f>
        <v>水</v>
      </c>
      <c r="AD13" s="63"/>
      <c r="AE13" s="107"/>
      <c r="AF13" s="60" t="str">
        <f>IF(MONTH(DATE(($C$3+1),AG$6,$A13))&lt;&gt;AG$6,"",CHOOSE(WEEKDAY(DATE(($C$3+1),AG$6,$A13),1),"日","月","火","水","木","金","土")&amp;IF(ISNA(VLOOKUP(DATE(($C$3+1),AG$6,$A13),祝日一覧!$A$2:$B$74,2,FALSE)),"","（祝）"))</f>
        <v>土</v>
      </c>
      <c r="AG13" s="63"/>
      <c r="AH13" s="107"/>
      <c r="AI13" s="60" t="str">
        <f>IF(MONTH(DATE(($C$3+1),AJ$6,$A13))&lt;&gt;AJ$6,"",CHOOSE(WEEKDAY(DATE(($C$3+1),AJ$6,$A13),1),"日","月","火","水","木","金","土")&amp;IF(ISNA(VLOOKUP(DATE(($C$3+1),AJ$6,$A13),祝日一覧!$A$2:$B$74,2,FALSE)),"","（祝）"))</f>
        <v>土</v>
      </c>
      <c r="AJ13" s="63"/>
      <c r="AK13" s="107"/>
      <c r="AL13" s="89">
        <v>6</v>
      </c>
    </row>
    <row r="14" spans="1:38" ht="14.85" customHeight="1">
      <c r="A14" s="88">
        <v>7</v>
      </c>
      <c r="B14" s="58" t="str">
        <f>IF(MONTH(DATE(($C$3),C$6,$A14))&lt;&gt;C$6,"",CHOOSE(WEEKDAY(DATE(($C$3),C$6,$A14),1),"日","月","火","水","木","金","土")&amp;IF(ISNA(VLOOKUP(DATE(($C$3),C$6,$A14),祝日一覧!$A$2:$B$74,2,FALSE)),"","（祝）"))</f>
        <v>火</v>
      </c>
      <c r="C14" s="63"/>
      <c r="D14" s="107"/>
      <c r="E14" s="60" t="str">
        <f>IF(MONTH(DATE(($C$3),F$6,$A14))&lt;&gt;F$6,"",CHOOSE(WEEKDAY(DATE(($C$3),F$6,$A14),1),"日","月","火","水","木","金","土")&amp;IF(ISNA(VLOOKUP(DATE(($C$3),F$6,$A14),祝日一覧!$A$2:$B$74,2,FALSE)),"","（祝）"))</f>
        <v>木</v>
      </c>
      <c r="F14" s="63"/>
      <c r="G14" s="107"/>
      <c r="H14" s="60" t="str">
        <f>IF(MONTH(DATE(($C$3),I$6,$A14))&lt;&gt;I$6,"",CHOOSE(WEEKDAY(DATE(($C$3),I$6,$A14),1),"日","月","火","水","木","金","土")&amp;IF(ISNA(VLOOKUP(DATE(($C$3),I$6,$A14),祝日一覧!$A$2:$B$74,2,FALSE)),"","（祝）"))</f>
        <v>日</v>
      </c>
      <c r="I14" s="63"/>
      <c r="J14" s="107"/>
      <c r="K14" s="60" t="str">
        <f>IF(MONTH(DATE(($C$3),L$6,$A14))&lt;&gt;L$6,"",CHOOSE(WEEKDAY(DATE(($C$3),L$6,$A14),1),"日","月","火","水","木","金","土")&amp;IF(ISNA(VLOOKUP(DATE(($C$3),L$6,$A14),祝日一覧!$A$2:$B$74,2,FALSE)),"","（祝）"))</f>
        <v>火</v>
      </c>
      <c r="L14" s="63"/>
      <c r="M14" s="107"/>
      <c r="N14" s="60" t="str">
        <f>IF(MONTH(DATE(($C$3),O$6,$A14))&lt;&gt;O$6,"",CHOOSE(WEEKDAY(DATE(($C$3),O$6,$A14),1),"日","月","火","水","木","金","土")&amp;IF(ISNA(VLOOKUP(DATE(($C$3),O$6,$A14),祝日一覧!$A$2:$B$74,2,FALSE)),"","（祝）"))</f>
        <v>金</v>
      </c>
      <c r="O14" s="63"/>
      <c r="P14" s="107"/>
      <c r="Q14" s="60" t="str">
        <f>IF(MONTH(DATE(($C$3),R$6,$A14))&lt;&gt;R$6,"",CHOOSE(WEEKDAY(DATE(($C$3),R$6,$A14),1),"日","月","火","水","木","金","土")&amp;IF(ISNA(VLOOKUP(DATE(($C$3),R$6,$A14),祝日一覧!$A$2:$B$74,2,FALSE)),"","（祝）"))</f>
        <v>月</v>
      </c>
      <c r="R14" s="63"/>
      <c r="S14" s="107"/>
      <c r="T14" s="60" t="str">
        <f>IF(MONTH(DATE(($C$3),U$6,$A14))&lt;&gt;U$6,"",CHOOSE(WEEKDAY(DATE(($C$3),U$6,$A14),1),"日","月","火","水","木","金","土")&amp;IF(ISNA(VLOOKUP(DATE(($C$3),U$6,$A14),祝日一覧!$A$2:$B$74,2,FALSE)),"","（祝）"))</f>
        <v>水</v>
      </c>
      <c r="U14" s="63"/>
      <c r="V14" s="107"/>
      <c r="W14" s="60" t="str">
        <f>IF(MONTH(DATE(($C$3),X$6,$A14))&lt;&gt;X$6,"",CHOOSE(WEEKDAY(DATE(($C$3),X$6,$A14),1),"日","月","火","水","木","金","土")&amp;IF(ISNA(VLOOKUP(DATE(($C$3),X$6,$A14),祝日一覧!$A$2:$B$74,2,FALSE)),"","（祝）"))</f>
        <v>土</v>
      </c>
      <c r="X14" s="63"/>
      <c r="Y14" s="107"/>
      <c r="Z14" s="60" t="str">
        <f>IF(MONTH(DATE(($C$3),AA$6,$A14))&lt;&gt;AA$6,"",CHOOSE(WEEKDAY(DATE(($C$3),AA$6,$A14),1),"日","月","火","水","木","金","土")&amp;IF(ISNA(VLOOKUP(DATE(($C$3),AA$6,$A14),祝日一覧!$A$2:$B$74,2,FALSE)),"","（祝）"))</f>
        <v>月</v>
      </c>
      <c r="AA14" s="63"/>
      <c r="AB14" s="107"/>
      <c r="AC14" s="60" t="str">
        <f>IF(MONTH(DATE(($C$3+1),AD$6,$A14))&lt;&gt;AD$6,"",CHOOSE(WEEKDAY(DATE(($C$3+1),AD$6,$A14),1),"日","月","火","水","木","金","土")&amp;IF(ISNA(VLOOKUP(DATE(($C$3+1),AD$6,$A14),祝日一覧!$A$2:$B$74,2,FALSE)),"","（祝）"))</f>
        <v>木</v>
      </c>
      <c r="AD14" s="63"/>
      <c r="AE14" s="107"/>
      <c r="AF14" s="60" t="str">
        <f>IF(MONTH(DATE(($C$3+1),AG$6,$A14))&lt;&gt;AG$6,"",CHOOSE(WEEKDAY(DATE(($C$3+1),AG$6,$A14),1),"日","月","火","水","木","金","土")&amp;IF(ISNA(VLOOKUP(DATE(($C$3+1),AG$6,$A14),祝日一覧!$A$2:$B$74,2,FALSE)),"","（祝）"))</f>
        <v>日</v>
      </c>
      <c r="AG14" s="63"/>
      <c r="AH14" s="107"/>
      <c r="AI14" s="60" t="str">
        <f>IF(MONTH(DATE(($C$3+1),AJ$6,$A14))&lt;&gt;AJ$6,"",CHOOSE(WEEKDAY(DATE(($C$3+1),AJ$6,$A14),1),"日","月","火","水","木","金","土")&amp;IF(ISNA(VLOOKUP(DATE(($C$3+1),AJ$6,$A14),祝日一覧!$A$2:$B$74,2,FALSE)),"","（祝）"))</f>
        <v>日</v>
      </c>
      <c r="AJ14" s="63"/>
      <c r="AK14" s="107"/>
      <c r="AL14" s="89">
        <v>7</v>
      </c>
    </row>
    <row r="15" spans="1:38" ht="14.85" customHeight="1">
      <c r="A15" s="88">
        <v>8</v>
      </c>
      <c r="B15" s="58" t="str">
        <f>IF(MONTH(DATE(($C$3),C$6,$A15))&lt;&gt;C$6,"",CHOOSE(WEEKDAY(DATE(($C$3),C$6,$A15),1),"日","月","火","水","木","金","土")&amp;IF(ISNA(VLOOKUP(DATE(($C$3),C$6,$A15),祝日一覧!$A$2:$B$74,2,FALSE)),"","（祝）"))</f>
        <v>水</v>
      </c>
      <c r="C15" s="63"/>
      <c r="D15" s="107"/>
      <c r="E15" s="60" t="str">
        <f>IF(MONTH(DATE(($C$3),F$6,$A15))&lt;&gt;F$6,"",CHOOSE(WEEKDAY(DATE(($C$3),F$6,$A15),1),"日","月","火","水","木","金","土")&amp;IF(ISNA(VLOOKUP(DATE(($C$3),F$6,$A15),祝日一覧!$A$2:$B$74,2,FALSE)),"","（祝）"))</f>
        <v>金</v>
      </c>
      <c r="F15" s="63"/>
      <c r="G15" s="107"/>
      <c r="H15" s="60" t="str">
        <f>IF(MONTH(DATE(($C$3),I$6,$A15))&lt;&gt;I$6,"",CHOOSE(WEEKDAY(DATE(($C$3),I$6,$A15),1),"日","月","火","水","木","金","土")&amp;IF(ISNA(VLOOKUP(DATE(($C$3),I$6,$A15),祝日一覧!$A$2:$B$74,2,FALSE)),"","（祝）"))</f>
        <v>月</v>
      </c>
      <c r="I15" s="63"/>
      <c r="J15" s="107"/>
      <c r="K15" s="60" t="str">
        <f>IF(MONTH(DATE(($C$3),L$6,$A15))&lt;&gt;L$6,"",CHOOSE(WEEKDAY(DATE(($C$3),L$6,$A15),1),"日","月","火","水","木","金","土")&amp;IF(ISNA(VLOOKUP(DATE(($C$3),L$6,$A15),祝日一覧!$A$2:$B$74,2,FALSE)),"","（祝）"))</f>
        <v>水</v>
      </c>
      <c r="L15" s="63"/>
      <c r="M15" s="107"/>
      <c r="N15" s="60" t="str">
        <f>IF(MONTH(DATE(($C$3),O$6,$A15))&lt;&gt;O$6,"",CHOOSE(WEEKDAY(DATE(($C$3),O$6,$A15),1),"日","月","火","水","木","金","土")&amp;IF(ISNA(VLOOKUP(DATE(($C$3),O$6,$A15),祝日一覧!$A$2:$B$74,2,FALSE)),"","（祝）"))</f>
        <v>土</v>
      </c>
      <c r="O15" s="63"/>
      <c r="P15" s="107"/>
      <c r="Q15" s="60" t="str">
        <f>IF(MONTH(DATE(($C$3),R$6,$A15))&lt;&gt;R$6,"",CHOOSE(WEEKDAY(DATE(($C$3),R$6,$A15),1),"日","月","火","水","木","金","土")&amp;IF(ISNA(VLOOKUP(DATE(($C$3),R$6,$A15),祝日一覧!$A$2:$B$74,2,FALSE)),"","（祝）"))</f>
        <v>火</v>
      </c>
      <c r="R15" s="63"/>
      <c r="S15" s="107"/>
      <c r="T15" s="60" t="str">
        <f>IF(MONTH(DATE(($C$3),U$6,$A15))&lt;&gt;U$6,"",CHOOSE(WEEKDAY(DATE(($C$3),U$6,$A15),1),"日","月","火","水","木","金","土")&amp;IF(ISNA(VLOOKUP(DATE(($C$3),U$6,$A15),祝日一覧!$A$2:$B$74,2,FALSE)),"","（祝）"))</f>
        <v>木</v>
      </c>
      <c r="U15" s="63"/>
      <c r="V15" s="107"/>
      <c r="W15" s="60" t="str">
        <f>IF(MONTH(DATE(($C$3),X$6,$A15))&lt;&gt;X$6,"",CHOOSE(WEEKDAY(DATE(($C$3),X$6,$A15),1),"日","月","火","水","木","金","土")&amp;IF(ISNA(VLOOKUP(DATE(($C$3),X$6,$A15),祝日一覧!$A$2:$B$74,2,FALSE)),"","（祝）"))</f>
        <v>日</v>
      </c>
      <c r="X15" s="63"/>
      <c r="Y15" s="107"/>
      <c r="Z15" s="60" t="str">
        <f>IF(MONTH(DATE(($C$3),AA$6,$A15))&lt;&gt;AA$6,"",CHOOSE(WEEKDAY(DATE(($C$3),AA$6,$A15),1),"日","月","火","水","木","金","土")&amp;IF(ISNA(VLOOKUP(DATE(($C$3),AA$6,$A15),祝日一覧!$A$2:$B$74,2,FALSE)),"","（祝）"))</f>
        <v>火</v>
      </c>
      <c r="AA15" s="63"/>
      <c r="AB15" s="107"/>
      <c r="AC15" s="60" t="str">
        <f>IF(MONTH(DATE(($C$3+1),AD$6,$A15))&lt;&gt;AD$6,"",CHOOSE(WEEKDAY(DATE(($C$3+1),AD$6,$A15),1),"日","月","火","水","木","金","土")&amp;IF(ISNA(VLOOKUP(DATE(($C$3+1),AD$6,$A15),祝日一覧!$A$2:$B$74,2,FALSE)),"","（祝）"))</f>
        <v>金</v>
      </c>
      <c r="AD15" s="63"/>
      <c r="AE15" s="107"/>
      <c r="AF15" s="60" t="str">
        <f>IF(MONTH(DATE(($C$3+1),AG$6,$A15))&lt;&gt;AG$6,"",CHOOSE(WEEKDAY(DATE(($C$3+1),AG$6,$A15),1),"日","月","火","水","木","金","土")&amp;IF(ISNA(VLOOKUP(DATE(($C$3+1),AG$6,$A15),祝日一覧!$A$2:$B$74,2,FALSE)),"","（祝）"))</f>
        <v>月</v>
      </c>
      <c r="AG15" s="63"/>
      <c r="AH15" s="107"/>
      <c r="AI15" s="60" t="str">
        <f>IF(MONTH(DATE(($C$3+1),AJ$6,$A15))&lt;&gt;AJ$6,"",CHOOSE(WEEKDAY(DATE(($C$3+1),AJ$6,$A15),1),"日","月","火","水","木","金","土")&amp;IF(ISNA(VLOOKUP(DATE(($C$3+1),AJ$6,$A15),祝日一覧!$A$2:$B$74,2,FALSE)),"","（祝）"))</f>
        <v>月</v>
      </c>
      <c r="AJ15" s="63"/>
      <c r="AK15" s="107"/>
      <c r="AL15" s="89">
        <v>8</v>
      </c>
    </row>
    <row r="16" spans="1:38" ht="14.85" customHeight="1">
      <c r="A16" s="88">
        <v>9</v>
      </c>
      <c r="B16" s="58" t="str">
        <f>IF(MONTH(DATE(($C$3),C$6,$A16))&lt;&gt;C$6,"",CHOOSE(WEEKDAY(DATE(($C$3),C$6,$A16),1),"日","月","火","水","木","金","土")&amp;IF(ISNA(VLOOKUP(DATE(($C$3),C$6,$A16),祝日一覧!$A$2:$B$74,2,FALSE)),"","（祝）"))</f>
        <v>木</v>
      </c>
      <c r="C16" s="63"/>
      <c r="D16" s="107"/>
      <c r="E16" s="60" t="str">
        <f>IF(MONTH(DATE(($C$3),F$6,$A16))&lt;&gt;F$6,"",CHOOSE(WEEKDAY(DATE(($C$3),F$6,$A16),1),"日","月","火","水","木","金","土")&amp;IF(ISNA(VLOOKUP(DATE(($C$3),F$6,$A16),祝日一覧!$A$2:$B$74,2,FALSE)),"","（祝）"))</f>
        <v>土</v>
      </c>
      <c r="F16" s="63"/>
      <c r="G16" s="107"/>
      <c r="H16" s="60" t="str">
        <f>IF(MONTH(DATE(($C$3),I$6,$A16))&lt;&gt;I$6,"",CHOOSE(WEEKDAY(DATE(($C$3),I$6,$A16),1),"日","月","火","水","木","金","土")&amp;IF(ISNA(VLOOKUP(DATE(($C$3),I$6,$A16),祝日一覧!$A$2:$B$74,2,FALSE)),"","（祝）"))</f>
        <v>火</v>
      </c>
      <c r="I16" s="63"/>
      <c r="J16" s="107"/>
      <c r="K16" s="60" t="str">
        <f>IF(MONTH(DATE(($C$3),L$6,$A16))&lt;&gt;L$6,"",CHOOSE(WEEKDAY(DATE(($C$3),L$6,$A16),1),"日","月","火","水","木","金","土")&amp;IF(ISNA(VLOOKUP(DATE(($C$3),L$6,$A16),祝日一覧!$A$2:$B$74,2,FALSE)),"","（祝）"))</f>
        <v>木</v>
      </c>
      <c r="L16" s="63"/>
      <c r="M16" s="107"/>
      <c r="N16" s="60" t="str">
        <f>IF(MONTH(DATE(($C$3),O$6,$A16))&lt;&gt;O$6,"",CHOOSE(WEEKDAY(DATE(($C$3),O$6,$A16),1),"日","月","火","水","木","金","土")&amp;IF(ISNA(VLOOKUP(DATE(($C$3),O$6,$A16),祝日一覧!$A$2:$B$74,2,FALSE)),"","（祝）"))</f>
        <v>日</v>
      </c>
      <c r="O16" s="63"/>
      <c r="P16" s="107"/>
      <c r="Q16" s="60" t="str">
        <f>IF(MONTH(DATE(($C$3),R$6,$A16))&lt;&gt;R$6,"",CHOOSE(WEEKDAY(DATE(($C$3),R$6,$A16),1),"日","月","火","水","木","金","土")&amp;IF(ISNA(VLOOKUP(DATE(($C$3),R$6,$A16),祝日一覧!$A$2:$B$74,2,FALSE)),"","（祝）"))</f>
        <v>水</v>
      </c>
      <c r="R16" s="63"/>
      <c r="S16" s="107"/>
      <c r="T16" s="60" t="str">
        <f>IF(MONTH(DATE(($C$3),U$6,$A16))&lt;&gt;U$6,"",CHOOSE(WEEKDAY(DATE(($C$3),U$6,$A16),1),"日","月","火","水","木","金","土")&amp;IF(ISNA(VLOOKUP(DATE(($C$3),U$6,$A16),祝日一覧!$A$2:$B$74,2,FALSE)),"","（祝）"))</f>
        <v>金</v>
      </c>
      <c r="U16" s="63"/>
      <c r="V16" s="107"/>
      <c r="W16" s="60" t="str">
        <f>IF(MONTH(DATE(($C$3),X$6,$A16))&lt;&gt;X$6,"",CHOOSE(WEEKDAY(DATE(($C$3),X$6,$A16),1),"日","月","火","水","木","金","土")&amp;IF(ISNA(VLOOKUP(DATE(($C$3),X$6,$A16),祝日一覧!$A$2:$B$74,2,FALSE)),"","（祝）"))</f>
        <v>月</v>
      </c>
      <c r="X16" s="63"/>
      <c r="Y16" s="107"/>
      <c r="Z16" s="60" t="str">
        <f>IF(MONTH(DATE(($C$3),AA$6,$A16))&lt;&gt;AA$6,"",CHOOSE(WEEKDAY(DATE(($C$3),AA$6,$A16),1),"日","月","火","水","木","金","土")&amp;IF(ISNA(VLOOKUP(DATE(($C$3),AA$6,$A16),祝日一覧!$A$2:$B$74,2,FALSE)),"","（祝）"))</f>
        <v>水</v>
      </c>
      <c r="AA16" s="63"/>
      <c r="AB16" s="107"/>
      <c r="AC16" s="60" t="str">
        <f>IF(MONTH(DATE(($C$3+1),AD$6,$A16))&lt;&gt;AD$6,"",CHOOSE(WEEKDAY(DATE(($C$3+1),AD$6,$A16),1),"日","月","火","水","木","金","土")&amp;IF(ISNA(VLOOKUP(DATE(($C$3+1),AD$6,$A16),祝日一覧!$A$2:$B$74,2,FALSE)),"","（祝）"))</f>
        <v>土</v>
      </c>
      <c r="AD16" s="63"/>
      <c r="AE16" s="107"/>
      <c r="AF16" s="60" t="str">
        <f>IF(MONTH(DATE(($C$3+1),AG$6,$A16))&lt;&gt;AG$6,"",CHOOSE(WEEKDAY(DATE(($C$3+1),AG$6,$A16),1),"日","月","火","水","木","金","土")&amp;IF(ISNA(VLOOKUP(DATE(($C$3+1),AG$6,$A16),祝日一覧!$A$2:$B$74,2,FALSE)),"","（祝）"))</f>
        <v>火</v>
      </c>
      <c r="AG16" s="63"/>
      <c r="AH16" s="107"/>
      <c r="AI16" s="60" t="str">
        <f>IF(MONTH(DATE(($C$3+1),AJ$6,$A16))&lt;&gt;AJ$6,"",CHOOSE(WEEKDAY(DATE(($C$3+1),AJ$6,$A16),1),"日","月","火","水","木","金","土")&amp;IF(ISNA(VLOOKUP(DATE(($C$3+1),AJ$6,$A16),祝日一覧!$A$2:$B$74,2,FALSE)),"","（祝）"))</f>
        <v>火</v>
      </c>
      <c r="AJ16" s="63"/>
      <c r="AK16" s="107"/>
      <c r="AL16" s="89">
        <v>9</v>
      </c>
    </row>
    <row r="17" spans="1:38" ht="14.85" customHeight="1">
      <c r="A17" s="88">
        <v>10</v>
      </c>
      <c r="B17" s="58" t="str">
        <f>IF(MONTH(DATE(($C$3),C$6,$A17))&lt;&gt;C$6,"",CHOOSE(WEEKDAY(DATE(($C$3),C$6,$A17),1),"日","月","火","水","木","金","土")&amp;IF(ISNA(VLOOKUP(DATE(($C$3),C$6,$A17),祝日一覧!$A$2:$B$74,2,FALSE)),"","（祝）"))</f>
        <v>金</v>
      </c>
      <c r="C17" s="63"/>
      <c r="D17" s="107"/>
      <c r="E17" s="60" t="str">
        <f>IF(MONTH(DATE(($C$3),F$6,$A17))&lt;&gt;F$6,"",CHOOSE(WEEKDAY(DATE(($C$3),F$6,$A17),1),"日","月","火","水","木","金","土")&amp;IF(ISNA(VLOOKUP(DATE(($C$3),F$6,$A17),祝日一覧!$A$2:$B$74,2,FALSE)),"","（祝）"))</f>
        <v>日</v>
      </c>
      <c r="F17" s="63"/>
      <c r="G17" s="107"/>
      <c r="H17" s="60" t="str">
        <f>IF(MONTH(DATE(($C$3),I$6,$A17))&lt;&gt;I$6,"",CHOOSE(WEEKDAY(DATE(($C$3),I$6,$A17),1),"日","月","火","水","木","金","土")&amp;IF(ISNA(VLOOKUP(DATE(($C$3),I$6,$A17),祝日一覧!$A$2:$B$74,2,FALSE)),"","（祝）"))</f>
        <v>水</v>
      </c>
      <c r="I17" s="63"/>
      <c r="J17" s="107"/>
      <c r="K17" s="60" t="str">
        <f>IF(MONTH(DATE(($C$3),L$6,$A17))&lt;&gt;L$6,"",CHOOSE(WEEKDAY(DATE(($C$3),L$6,$A17),1),"日","月","火","水","木","金","土")&amp;IF(ISNA(VLOOKUP(DATE(($C$3),L$6,$A17),祝日一覧!$A$2:$B$74,2,FALSE)),"","（祝）"))</f>
        <v>金</v>
      </c>
      <c r="L17" s="63"/>
      <c r="M17" s="107"/>
      <c r="N17" s="60" t="str">
        <f>IF(MONTH(DATE(($C$3),O$6,$A17))&lt;&gt;O$6,"",CHOOSE(WEEKDAY(DATE(($C$3),O$6,$A17),1),"日","月","火","水","木","金","土")&amp;IF(ISNA(VLOOKUP(DATE(($C$3),O$6,$A17),祝日一覧!$A$2:$B$74,2,FALSE)),"","（祝）"))</f>
        <v>月</v>
      </c>
      <c r="O17" s="63"/>
      <c r="P17" s="107"/>
      <c r="Q17" s="60" t="str">
        <f>IF(MONTH(DATE(($C$3),R$6,$A17))&lt;&gt;R$6,"",CHOOSE(WEEKDAY(DATE(($C$3),R$6,$A17),1),"日","月","火","水","木","金","土")&amp;IF(ISNA(VLOOKUP(DATE(($C$3),R$6,$A17),祝日一覧!$A$2:$B$74,2,FALSE)),"","（祝）"))</f>
        <v>木</v>
      </c>
      <c r="R17" s="63"/>
      <c r="S17" s="107"/>
      <c r="T17" s="60" t="str">
        <f>IF(MONTH(DATE(($C$3),U$6,$A17))&lt;&gt;U$6,"",CHOOSE(WEEKDAY(DATE(($C$3),U$6,$A17),1),"日","月","火","水","木","金","土")&amp;IF(ISNA(VLOOKUP(DATE(($C$3),U$6,$A17),祝日一覧!$A$2:$B$74,2,FALSE)),"","（祝）"))</f>
        <v>土</v>
      </c>
      <c r="U17" s="63"/>
      <c r="V17" s="107"/>
      <c r="W17" s="60" t="str">
        <f>IF(MONTH(DATE(($C$3),X$6,$A17))&lt;&gt;X$6,"",CHOOSE(WEEKDAY(DATE(($C$3),X$6,$A17),1),"日","月","火","水","木","金","土")&amp;IF(ISNA(VLOOKUP(DATE(($C$3),X$6,$A17),祝日一覧!$A$2:$B$74,2,FALSE)),"","（祝）"))</f>
        <v>火</v>
      </c>
      <c r="X17" s="63"/>
      <c r="Y17" s="107"/>
      <c r="Z17" s="60" t="str">
        <f>IF(MONTH(DATE(($C$3),AA$6,$A17))&lt;&gt;AA$6,"",CHOOSE(WEEKDAY(DATE(($C$3),AA$6,$A17),1),"日","月","火","水","木","金","土")&amp;IF(ISNA(VLOOKUP(DATE(($C$3),AA$6,$A17),祝日一覧!$A$2:$B$74,2,FALSE)),"","（祝）"))</f>
        <v>木</v>
      </c>
      <c r="AA17" s="63"/>
      <c r="AB17" s="107"/>
      <c r="AC17" s="60" t="str">
        <f>IF(MONTH(DATE(($C$3+1),AD$6,$A17))&lt;&gt;AD$6,"",CHOOSE(WEEKDAY(DATE(($C$3+1),AD$6,$A17),1),"日","月","火","水","木","金","土")&amp;IF(ISNA(VLOOKUP(DATE(($C$3+1),AD$6,$A17),祝日一覧!$A$2:$B$74,2,FALSE)),"","（祝）"))</f>
        <v>日</v>
      </c>
      <c r="AD17" s="63"/>
      <c r="AE17" s="107"/>
      <c r="AF17" s="60" t="str">
        <f>IF(MONTH(DATE(($C$3+1),AG$6,$A17))&lt;&gt;AG$6,"",CHOOSE(WEEKDAY(DATE(($C$3+1),AG$6,$A17),1),"日","月","火","水","木","金","土")&amp;IF(ISNA(VLOOKUP(DATE(($C$3+1),AG$6,$A17),祝日一覧!$A$2:$B$74,2,FALSE)),"","（祝）"))</f>
        <v>水</v>
      </c>
      <c r="AG17" s="63"/>
      <c r="AH17" s="107"/>
      <c r="AI17" s="60" t="str">
        <f>IF(MONTH(DATE(($C$3+1),AJ$6,$A17))&lt;&gt;AJ$6,"",CHOOSE(WEEKDAY(DATE(($C$3+1),AJ$6,$A17),1),"日","月","火","水","木","金","土")&amp;IF(ISNA(VLOOKUP(DATE(($C$3+1),AJ$6,$A17),祝日一覧!$A$2:$B$74,2,FALSE)),"","（祝）"))</f>
        <v>水</v>
      </c>
      <c r="AJ17" s="63"/>
      <c r="AK17" s="107"/>
      <c r="AL17" s="89">
        <v>10</v>
      </c>
    </row>
    <row r="18" spans="1:38" ht="14.85" customHeight="1">
      <c r="A18" s="88">
        <v>11</v>
      </c>
      <c r="B18" s="58" t="str">
        <f>IF(MONTH(DATE(($C$3),C$6,$A18))&lt;&gt;C$6,"",CHOOSE(WEEKDAY(DATE(($C$3),C$6,$A18),1),"日","月","火","水","木","金","土")&amp;IF(ISNA(VLOOKUP(DATE(($C$3),C$6,$A18),祝日一覧!$A$2:$B$74,2,FALSE)),"","（祝）"))</f>
        <v>土</v>
      </c>
      <c r="C18" s="63"/>
      <c r="D18" s="107"/>
      <c r="E18" s="60" t="str">
        <f>IF(MONTH(DATE(($C$3),F$6,$A18))&lt;&gt;F$6,"",CHOOSE(WEEKDAY(DATE(($C$3),F$6,$A18),1),"日","月","火","水","木","金","土")&amp;IF(ISNA(VLOOKUP(DATE(($C$3),F$6,$A18),祝日一覧!$A$2:$B$74,2,FALSE)),"","（祝）"))</f>
        <v>月</v>
      </c>
      <c r="F18" s="63"/>
      <c r="G18" s="107"/>
      <c r="H18" s="60" t="str">
        <f>IF(MONTH(DATE(($C$3),I$6,$A18))&lt;&gt;I$6,"",CHOOSE(WEEKDAY(DATE(($C$3),I$6,$A18),1),"日","月","火","水","木","金","土")&amp;IF(ISNA(VLOOKUP(DATE(($C$3),I$6,$A18),祝日一覧!$A$2:$B$74,2,FALSE)),"","（祝）"))</f>
        <v>木</v>
      </c>
      <c r="I18" s="63"/>
      <c r="J18" s="107"/>
      <c r="K18" s="60" t="str">
        <f>IF(MONTH(DATE(($C$3),L$6,$A18))&lt;&gt;L$6,"",CHOOSE(WEEKDAY(DATE(($C$3),L$6,$A18),1),"日","月","火","水","木","金","土")&amp;IF(ISNA(VLOOKUP(DATE(($C$3),L$6,$A18),祝日一覧!$A$2:$B$74,2,FALSE)),"","（祝）"))</f>
        <v>土</v>
      </c>
      <c r="L18" s="63"/>
      <c r="M18" s="107"/>
      <c r="N18" s="60" t="str">
        <f>IF(MONTH(DATE(($C$3),O$6,$A18))&lt;&gt;O$6,"",CHOOSE(WEEKDAY(DATE(($C$3),O$6,$A18),1),"日","月","火","水","木","金","土")&amp;IF(ISNA(VLOOKUP(DATE(($C$3),O$6,$A18),祝日一覧!$A$2:$B$74,2,FALSE)),"","（祝）"))</f>
        <v>火（祝）</v>
      </c>
      <c r="O18" s="63"/>
      <c r="P18" s="107"/>
      <c r="Q18" s="60" t="str">
        <f>IF(MONTH(DATE(($C$3),R$6,$A18))&lt;&gt;R$6,"",CHOOSE(WEEKDAY(DATE(($C$3),R$6,$A18),1),"日","月","火","水","木","金","土")&amp;IF(ISNA(VLOOKUP(DATE(($C$3),R$6,$A18),祝日一覧!$A$2:$B$74,2,FALSE)),"","（祝）"))</f>
        <v>金</v>
      </c>
      <c r="R18" s="63"/>
      <c r="S18" s="107"/>
      <c r="T18" s="60" t="str">
        <f>IF(MONTH(DATE(($C$3),U$6,$A18))&lt;&gt;U$6,"",CHOOSE(WEEKDAY(DATE(($C$3),U$6,$A18),1),"日","月","火","水","木","金","土")&amp;IF(ISNA(VLOOKUP(DATE(($C$3),U$6,$A18),祝日一覧!$A$2:$B$74,2,FALSE)),"","（祝）"))</f>
        <v>日</v>
      </c>
      <c r="U18" s="63"/>
      <c r="V18" s="107"/>
      <c r="W18" s="60" t="str">
        <f>IF(MONTH(DATE(($C$3),X$6,$A18))&lt;&gt;X$6,"",CHOOSE(WEEKDAY(DATE(($C$3),X$6,$A18),1),"日","月","火","水","木","金","土")&amp;IF(ISNA(VLOOKUP(DATE(($C$3),X$6,$A18),祝日一覧!$A$2:$B$74,2,FALSE)),"","（祝）"))</f>
        <v>水</v>
      </c>
      <c r="X18" s="63"/>
      <c r="Y18" s="107"/>
      <c r="Z18" s="60" t="str">
        <f>IF(MONTH(DATE(($C$3),AA$6,$A18))&lt;&gt;AA$6,"",CHOOSE(WEEKDAY(DATE(($C$3),AA$6,$A18),1),"日","月","火","水","木","金","土")&amp;IF(ISNA(VLOOKUP(DATE(($C$3),AA$6,$A18),祝日一覧!$A$2:$B$74,2,FALSE)),"","（祝）"))</f>
        <v>金</v>
      </c>
      <c r="AA18" s="63"/>
      <c r="AB18" s="107"/>
      <c r="AC18" s="60" t="str">
        <f>IF(MONTH(DATE(($C$3+1),AD$6,$A18))&lt;&gt;AD$6,"",CHOOSE(WEEKDAY(DATE(($C$3+1),AD$6,$A18),1),"日","月","火","水","木","金","土")&amp;IF(ISNA(VLOOKUP(DATE(($C$3+1),AD$6,$A18),祝日一覧!$A$2:$B$74,2,FALSE)),"","（祝）"))</f>
        <v>月（祝）</v>
      </c>
      <c r="AD18" s="63"/>
      <c r="AE18" s="107"/>
      <c r="AF18" s="60" t="str">
        <f>IF(MONTH(DATE(($C$3+1),AG$6,$A18))&lt;&gt;AG$6,"",CHOOSE(WEEKDAY(DATE(($C$3+1),AG$6,$A18),1),"日","月","火","水","木","金","土")&amp;IF(ISNA(VLOOKUP(DATE(($C$3+1),AG$6,$A18),祝日一覧!$A$2:$B$74,2,FALSE)),"","（祝）"))</f>
        <v>木（祝）</v>
      </c>
      <c r="AG18" s="63"/>
      <c r="AH18" s="107"/>
      <c r="AI18" s="60" t="str">
        <f>IF(MONTH(DATE(($C$3+1),AJ$6,$A18))&lt;&gt;AJ$6,"",CHOOSE(WEEKDAY(DATE(($C$3+1),AJ$6,$A18),1),"日","月","火","水","木","金","土")&amp;IF(ISNA(VLOOKUP(DATE(($C$3+1),AJ$6,$A18),祝日一覧!$A$2:$B$74,2,FALSE)),"","（祝）"))</f>
        <v>木</v>
      </c>
      <c r="AJ18" s="63"/>
      <c r="AK18" s="107"/>
      <c r="AL18" s="89">
        <v>11</v>
      </c>
    </row>
    <row r="19" spans="1:38" ht="14.85" customHeight="1">
      <c r="A19" s="88">
        <v>12</v>
      </c>
      <c r="B19" s="58" t="str">
        <f>IF(MONTH(DATE(($C$3),C$6,$A19))&lt;&gt;C$6,"",CHOOSE(WEEKDAY(DATE(($C$3),C$6,$A19),1),"日","月","火","水","木","金","土")&amp;IF(ISNA(VLOOKUP(DATE(($C$3),C$6,$A19),祝日一覧!$A$2:$B$74,2,FALSE)),"","（祝）"))</f>
        <v>日</v>
      </c>
      <c r="C19" s="63"/>
      <c r="D19" s="107"/>
      <c r="E19" s="60" t="str">
        <f>IF(MONTH(DATE(($C$3),F$6,$A19))&lt;&gt;F$6,"",CHOOSE(WEEKDAY(DATE(($C$3),F$6,$A19),1),"日","月","火","水","木","金","土")&amp;IF(ISNA(VLOOKUP(DATE(($C$3),F$6,$A19),祝日一覧!$A$2:$B$74,2,FALSE)),"","（祝）"))</f>
        <v>火</v>
      </c>
      <c r="F19" s="63"/>
      <c r="G19" s="107"/>
      <c r="H19" s="60" t="str">
        <f>IF(MONTH(DATE(($C$3),I$6,$A19))&lt;&gt;I$6,"",CHOOSE(WEEKDAY(DATE(($C$3),I$6,$A19),1),"日","月","火","水","木","金","土")&amp;IF(ISNA(VLOOKUP(DATE(($C$3),I$6,$A19),祝日一覧!$A$2:$B$74,2,FALSE)),"","（祝）"))</f>
        <v>金</v>
      </c>
      <c r="I19" s="63"/>
      <c r="J19" s="107"/>
      <c r="K19" s="60" t="str">
        <f>IF(MONTH(DATE(($C$3),L$6,$A19))&lt;&gt;L$6,"",CHOOSE(WEEKDAY(DATE(($C$3),L$6,$A19),1),"日","月","火","水","木","金","土")&amp;IF(ISNA(VLOOKUP(DATE(($C$3),L$6,$A19),祝日一覧!$A$2:$B$74,2,FALSE)),"","（祝）"))</f>
        <v>日</v>
      </c>
      <c r="L19" s="63"/>
      <c r="M19" s="107"/>
      <c r="N19" s="60" t="str">
        <f>IF(MONTH(DATE(($C$3),O$6,$A19))&lt;&gt;O$6,"",CHOOSE(WEEKDAY(DATE(($C$3),O$6,$A19),1),"日","月","火","水","木","金","土")&amp;IF(ISNA(VLOOKUP(DATE(($C$3),O$6,$A19),祝日一覧!$A$2:$B$74,2,FALSE)),"","（祝）"))</f>
        <v>水</v>
      </c>
      <c r="O19" s="63"/>
      <c r="P19" s="107"/>
      <c r="Q19" s="60" t="str">
        <f>IF(MONTH(DATE(($C$3),R$6,$A19))&lt;&gt;R$6,"",CHOOSE(WEEKDAY(DATE(($C$3),R$6,$A19),1),"日","月","火","水","木","金","土")&amp;IF(ISNA(VLOOKUP(DATE(($C$3),R$6,$A19),祝日一覧!$A$2:$B$74,2,FALSE)),"","（祝）"))</f>
        <v>土</v>
      </c>
      <c r="R19" s="63"/>
      <c r="S19" s="107"/>
      <c r="T19" s="60" t="str">
        <f>IF(MONTH(DATE(($C$3),U$6,$A19))&lt;&gt;U$6,"",CHOOSE(WEEKDAY(DATE(($C$3),U$6,$A19),1),"日","月","火","水","木","金","土")&amp;IF(ISNA(VLOOKUP(DATE(($C$3),U$6,$A19),祝日一覧!$A$2:$B$74,2,FALSE)),"","（祝）"))</f>
        <v>月（祝）</v>
      </c>
      <c r="U19" s="63"/>
      <c r="V19" s="107"/>
      <c r="W19" s="60" t="str">
        <f>IF(MONTH(DATE(($C$3),X$6,$A19))&lt;&gt;X$6,"",CHOOSE(WEEKDAY(DATE(($C$3),X$6,$A19),1),"日","月","火","水","木","金","土")&amp;IF(ISNA(VLOOKUP(DATE(($C$3),X$6,$A19),祝日一覧!$A$2:$B$74,2,FALSE)),"","（祝）"))</f>
        <v>木</v>
      </c>
      <c r="X19" s="63"/>
      <c r="Y19" s="107"/>
      <c r="Z19" s="60" t="str">
        <f>IF(MONTH(DATE(($C$3),AA$6,$A19))&lt;&gt;AA$6,"",CHOOSE(WEEKDAY(DATE(($C$3),AA$6,$A19),1),"日","月","火","水","木","金","土")&amp;IF(ISNA(VLOOKUP(DATE(($C$3),AA$6,$A19),祝日一覧!$A$2:$B$74,2,FALSE)),"","（祝）"))</f>
        <v>土</v>
      </c>
      <c r="AA19" s="63"/>
      <c r="AB19" s="107"/>
      <c r="AC19" s="60" t="str">
        <f>IF(MONTH(DATE(($C$3+1),AD$6,$A19))&lt;&gt;AD$6,"",CHOOSE(WEEKDAY(DATE(($C$3+1),AD$6,$A19),1),"日","月","火","水","木","金","土")&amp;IF(ISNA(VLOOKUP(DATE(($C$3+1),AD$6,$A19),祝日一覧!$A$2:$B$74,2,FALSE)),"","（祝）"))</f>
        <v>火</v>
      </c>
      <c r="AD19" s="63"/>
      <c r="AE19" s="107"/>
      <c r="AF19" s="60" t="str">
        <f>IF(MONTH(DATE(($C$3+1),AG$6,$A19))&lt;&gt;AG$6,"",CHOOSE(WEEKDAY(DATE(($C$3+1),AG$6,$A19),1),"日","月","火","水","木","金","土")&amp;IF(ISNA(VLOOKUP(DATE(($C$3+1),AG$6,$A19),祝日一覧!$A$2:$B$74,2,FALSE)),"","（祝）"))</f>
        <v>金</v>
      </c>
      <c r="AG19" s="63"/>
      <c r="AH19" s="107"/>
      <c r="AI19" s="60" t="str">
        <f>IF(MONTH(DATE(($C$3+1),AJ$6,$A19))&lt;&gt;AJ$6,"",CHOOSE(WEEKDAY(DATE(($C$3+1),AJ$6,$A19),1),"日","月","火","水","木","金","土")&amp;IF(ISNA(VLOOKUP(DATE(($C$3+1),AJ$6,$A19),祝日一覧!$A$2:$B$74,2,FALSE)),"","（祝）"))</f>
        <v>金</v>
      </c>
      <c r="AJ19" s="63"/>
      <c r="AK19" s="107"/>
      <c r="AL19" s="89">
        <v>12</v>
      </c>
    </row>
    <row r="20" spans="1:38" ht="14.85" customHeight="1">
      <c r="A20" s="88">
        <v>13</v>
      </c>
      <c r="B20" s="58" t="str">
        <f>IF(MONTH(DATE(($C$3),C$6,$A20))&lt;&gt;C$6,"",CHOOSE(WEEKDAY(DATE(($C$3),C$6,$A20),1),"日","月","火","水","木","金","土")&amp;IF(ISNA(VLOOKUP(DATE(($C$3),C$6,$A20),祝日一覧!$A$2:$B$74,2,FALSE)),"","（祝）"))</f>
        <v>月</v>
      </c>
      <c r="C20" s="63"/>
      <c r="D20" s="107"/>
      <c r="E20" s="60" t="str">
        <f>IF(MONTH(DATE(($C$3),F$6,$A20))&lt;&gt;F$6,"",CHOOSE(WEEKDAY(DATE(($C$3),F$6,$A20),1),"日","月","火","水","木","金","土")&amp;IF(ISNA(VLOOKUP(DATE(($C$3),F$6,$A20),祝日一覧!$A$2:$B$74,2,FALSE)),"","（祝）"))</f>
        <v>水</v>
      </c>
      <c r="F20" s="63"/>
      <c r="G20" s="107"/>
      <c r="H20" s="60" t="str">
        <f>IF(MONTH(DATE(($C$3),I$6,$A20))&lt;&gt;I$6,"",CHOOSE(WEEKDAY(DATE(($C$3),I$6,$A20),1),"日","月","火","水","木","金","土")&amp;IF(ISNA(VLOOKUP(DATE(($C$3),I$6,$A20),祝日一覧!$A$2:$B$74,2,FALSE)),"","（祝）"))</f>
        <v>土</v>
      </c>
      <c r="I20" s="63"/>
      <c r="J20" s="107"/>
      <c r="K20" s="60" t="str">
        <f>IF(MONTH(DATE(($C$3),L$6,$A20))&lt;&gt;L$6,"",CHOOSE(WEEKDAY(DATE(($C$3),L$6,$A20),1),"日","月","火","水","木","金","土")&amp;IF(ISNA(VLOOKUP(DATE(($C$3),L$6,$A20),祝日一覧!$A$2:$B$74,2,FALSE)),"","（祝）"))</f>
        <v>月</v>
      </c>
      <c r="L20" s="63"/>
      <c r="M20" s="107"/>
      <c r="N20" s="60" t="str">
        <f>IF(MONTH(DATE(($C$3),O$6,$A20))&lt;&gt;O$6,"",CHOOSE(WEEKDAY(DATE(($C$3),O$6,$A20),1),"日","月","火","水","木","金","土")&amp;IF(ISNA(VLOOKUP(DATE(($C$3),O$6,$A20),祝日一覧!$A$2:$B$74,2,FALSE)),"","（祝）"))</f>
        <v>木</v>
      </c>
      <c r="O20" s="63"/>
      <c r="P20" s="107"/>
      <c r="Q20" s="60" t="str">
        <f>IF(MONTH(DATE(($C$3),R$6,$A20))&lt;&gt;R$6,"",CHOOSE(WEEKDAY(DATE(($C$3),R$6,$A20),1),"日","月","火","水","木","金","土")&amp;IF(ISNA(VLOOKUP(DATE(($C$3),R$6,$A20),祝日一覧!$A$2:$B$74,2,FALSE)),"","（祝）"))</f>
        <v>日</v>
      </c>
      <c r="R20" s="63"/>
      <c r="S20" s="107"/>
      <c r="T20" s="60" t="str">
        <f>IF(MONTH(DATE(($C$3),U$6,$A20))&lt;&gt;U$6,"",CHOOSE(WEEKDAY(DATE(($C$3),U$6,$A20),1),"日","月","火","水","木","金","土")&amp;IF(ISNA(VLOOKUP(DATE(($C$3),U$6,$A20),祝日一覧!$A$2:$B$74,2,FALSE)),"","（祝）"))</f>
        <v>火</v>
      </c>
      <c r="U20" s="63"/>
      <c r="V20" s="107"/>
      <c r="W20" s="60" t="str">
        <f>IF(MONTH(DATE(($C$3),X$6,$A20))&lt;&gt;X$6,"",CHOOSE(WEEKDAY(DATE(($C$3),X$6,$A20),1),"日","月","火","水","木","金","土")&amp;IF(ISNA(VLOOKUP(DATE(($C$3),X$6,$A20),祝日一覧!$A$2:$B$74,2,FALSE)),"","（祝）"))</f>
        <v>金</v>
      </c>
      <c r="X20" s="63"/>
      <c r="Y20" s="107"/>
      <c r="Z20" s="60" t="str">
        <f>IF(MONTH(DATE(($C$3),AA$6,$A20))&lt;&gt;AA$6,"",CHOOSE(WEEKDAY(DATE(($C$3),AA$6,$A20),1),"日","月","火","水","木","金","土")&amp;IF(ISNA(VLOOKUP(DATE(($C$3),AA$6,$A20),祝日一覧!$A$2:$B$74,2,FALSE)),"","（祝）"))</f>
        <v>日</v>
      </c>
      <c r="AA20" s="63"/>
      <c r="AB20" s="107"/>
      <c r="AC20" s="60" t="str">
        <f>IF(MONTH(DATE(($C$3+1),AD$6,$A20))&lt;&gt;AD$6,"",CHOOSE(WEEKDAY(DATE(($C$3+1),AD$6,$A20),1),"日","月","火","水","木","金","土")&amp;IF(ISNA(VLOOKUP(DATE(($C$3+1),AD$6,$A20),祝日一覧!$A$2:$B$74,2,FALSE)),"","（祝）"))</f>
        <v>水</v>
      </c>
      <c r="AD20" s="63"/>
      <c r="AE20" s="107"/>
      <c r="AF20" s="60" t="str">
        <f>IF(MONTH(DATE(($C$3+1),AG$6,$A20))&lt;&gt;AG$6,"",CHOOSE(WEEKDAY(DATE(($C$3+1),AG$6,$A20),1),"日","月","火","水","木","金","土")&amp;IF(ISNA(VLOOKUP(DATE(($C$3+1),AG$6,$A20),祝日一覧!$A$2:$B$74,2,FALSE)),"","（祝）"))</f>
        <v>土</v>
      </c>
      <c r="AG20" s="63"/>
      <c r="AH20" s="107"/>
      <c r="AI20" s="60" t="str">
        <f>IF(MONTH(DATE(($C$3+1),AJ$6,$A20))&lt;&gt;AJ$6,"",CHOOSE(WEEKDAY(DATE(($C$3+1),AJ$6,$A20),1),"日","月","火","水","木","金","土")&amp;IF(ISNA(VLOOKUP(DATE(($C$3+1),AJ$6,$A20),祝日一覧!$A$2:$B$74,2,FALSE)),"","（祝）"))</f>
        <v>土</v>
      </c>
      <c r="AJ20" s="63"/>
      <c r="AK20" s="107"/>
      <c r="AL20" s="89">
        <v>13</v>
      </c>
    </row>
    <row r="21" spans="1:38" ht="14.85" customHeight="1">
      <c r="A21" s="88">
        <v>14</v>
      </c>
      <c r="B21" s="58" t="str">
        <f>IF(MONTH(DATE(($C$3),C$6,$A21))&lt;&gt;C$6,"",CHOOSE(WEEKDAY(DATE(($C$3),C$6,$A21),1),"日","月","火","水","木","金","土")&amp;IF(ISNA(VLOOKUP(DATE(($C$3),C$6,$A21),祝日一覧!$A$2:$B$74,2,FALSE)),"","（祝）"))</f>
        <v>火</v>
      </c>
      <c r="C21" s="63"/>
      <c r="D21" s="107"/>
      <c r="E21" s="60" t="str">
        <f>IF(MONTH(DATE(($C$3),F$6,$A21))&lt;&gt;F$6,"",CHOOSE(WEEKDAY(DATE(($C$3),F$6,$A21),1),"日","月","火","水","木","金","土")&amp;IF(ISNA(VLOOKUP(DATE(($C$3),F$6,$A21),祝日一覧!$A$2:$B$74,2,FALSE)),"","（祝）"))</f>
        <v>木</v>
      </c>
      <c r="F21" s="63"/>
      <c r="G21" s="107"/>
      <c r="H21" s="60" t="str">
        <f>IF(MONTH(DATE(($C$3),I$6,$A21))&lt;&gt;I$6,"",CHOOSE(WEEKDAY(DATE(($C$3),I$6,$A21),1),"日","月","火","水","木","金","土")&amp;IF(ISNA(VLOOKUP(DATE(($C$3),I$6,$A21),祝日一覧!$A$2:$B$74,2,FALSE)),"","（祝）"))</f>
        <v>日</v>
      </c>
      <c r="I21" s="63"/>
      <c r="J21" s="107"/>
      <c r="K21" s="60" t="str">
        <f>IF(MONTH(DATE(($C$3),L$6,$A21))&lt;&gt;L$6,"",CHOOSE(WEEKDAY(DATE(($C$3),L$6,$A21),1),"日","月","火","水","木","金","土")&amp;IF(ISNA(VLOOKUP(DATE(($C$3),L$6,$A21),祝日一覧!$A$2:$B$74,2,FALSE)),"","（祝）"))</f>
        <v>火</v>
      </c>
      <c r="L21" s="63"/>
      <c r="M21" s="107"/>
      <c r="N21" s="60" t="str">
        <f>IF(MONTH(DATE(($C$3),O$6,$A21))&lt;&gt;O$6,"",CHOOSE(WEEKDAY(DATE(($C$3),O$6,$A21),1),"日","月","火","水","木","金","土")&amp;IF(ISNA(VLOOKUP(DATE(($C$3),O$6,$A21),祝日一覧!$A$2:$B$74,2,FALSE)),"","（祝）"))</f>
        <v>金</v>
      </c>
      <c r="O21" s="63"/>
      <c r="P21" s="107"/>
      <c r="Q21" s="60" t="str">
        <f>IF(MONTH(DATE(($C$3),R$6,$A21))&lt;&gt;R$6,"",CHOOSE(WEEKDAY(DATE(($C$3),R$6,$A21),1),"日","月","火","水","木","金","土")&amp;IF(ISNA(VLOOKUP(DATE(($C$3),R$6,$A21),祝日一覧!$A$2:$B$74,2,FALSE)),"","（祝）"))</f>
        <v>月</v>
      </c>
      <c r="R21" s="63"/>
      <c r="S21" s="107"/>
      <c r="T21" s="60" t="str">
        <f>IF(MONTH(DATE(($C$3),U$6,$A21))&lt;&gt;U$6,"",CHOOSE(WEEKDAY(DATE(($C$3),U$6,$A21),1),"日","月","火","水","木","金","土")&amp;IF(ISNA(VLOOKUP(DATE(($C$3),U$6,$A21),祝日一覧!$A$2:$B$74,2,FALSE)),"","（祝）"))</f>
        <v>水</v>
      </c>
      <c r="U21" s="63"/>
      <c r="V21" s="107"/>
      <c r="W21" s="60" t="str">
        <f>IF(MONTH(DATE(($C$3),X$6,$A21))&lt;&gt;X$6,"",CHOOSE(WEEKDAY(DATE(($C$3),X$6,$A21),1),"日","月","火","水","木","金","土")&amp;IF(ISNA(VLOOKUP(DATE(($C$3),X$6,$A21),祝日一覧!$A$2:$B$74,2,FALSE)),"","（祝）"))</f>
        <v>土</v>
      </c>
      <c r="X21" s="63"/>
      <c r="Y21" s="107"/>
      <c r="Z21" s="60" t="str">
        <f>IF(MONTH(DATE(($C$3),AA$6,$A21))&lt;&gt;AA$6,"",CHOOSE(WEEKDAY(DATE(($C$3),AA$6,$A21),1),"日","月","火","水","木","金","土")&amp;IF(ISNA(VLOOKUP(DATE(($C$3),AA$6,$A21),祝日一覧!$A$2:$B$74,2,FALSE)),"","（祝）"))</f>
        <v>月</v>
      </c>
      <c r="AA21" s="63"/>
      <c r="AB21" s="107"/>
      <c r="AC21" s="60" t="str">
        <f>IF(MONTH(DATE(($C$3+1),AD$6,$A21))&lt;&gt;AD$6,"",CHOOSE(WEEKDAY(DATE(($C$3+1),AD$6,$A21),1),"日","月","火","水","木","金","土")&amp;IF(ISNA(VLOOKUP(DATE(($C$3+1),AD$6,$A21),祝日一覧!$A$2:$B$74,2,FALSE)),"","（祝）"))</f>
        <v>木</v>
      </c>
      <c r="AD21" s="63"/>
      <c r="AE21" s="107"/>
      <c r="AF21" s="60" t="str">
        <f>IF(MONTH(DATE(($C$3+1),AG$6,$A21))&lt;&gt;AG$6,"",CHOOSE(WEEKDAY(DATE(($C$3+1),AG$6,$A21),1),"日","月","火","水","木","金","土")&amp;IF(ISNA(VLOOKUP(DATE(($C$3+1),AG$6,$A21),祝日一覧!$A$2:$B$74,2,FALSE)),"","（祝）"))</f>
        <v>日</v>
      </c>
      <c r="AG21" s="63"/>
      <c r="AH21" s="107"/>
      <c r="AI21" s="60" t="str">
        <f>IF(MONTH(DATE(($C$3+1),AJ$6,$A21))&lt;&gt;AJ$6,"",CHOOSE(WEEKDAY(DATE(($C$3+1),AJ$6,$A21),1),"日","月","火","水","木","金","土")&amp;IF(ISNA(VLOOKUP(DATE(($C$3+1),AJ$6,$A21),祝日一覧!$A$2:$B$74,2,FALSE)),"","（祝）"))</f>
        <v>日</v>
      </c>
      <c r="AJ21" s="63"/>
      <c r="AK21" s="107"/>
      <c r="AL21" s="89">
        <v>14</v>
      </c>
    </row>
    <row r="22" spans="1:38" ht="14.85" customHeight="1">
      <c r="A22" s="88">
        <v>15</v>
      </c>
      <c r="B22" s="58" t="str">
        <f>IF(MONTH(DATE(($C$3),C$6,$A22))&lt;&gt;C$6,"",CHOOSE(WEEKDAY(DATE(($C$3),C$6,$A22),1),"日","月","火","水","木","金","土")&amp;IF(ISNA(VLOOKUP(DATE(($C$3),C$6,$A22),祝日一覧!$A$2:$B$74,2,FALSE)),"","（祝）"))</f>
        <v>水</v>
      </c>
      <c r="C22" s="63"/>
      <c r="D22" s="107"/>
      <c r="E22" s="60" t="str">
        <f>IF(MONTH(DATE(($C$3),F$6,$A22))&lt;&gt;F$6,"",CHOOSE(WEEKDAY(DATE(($C$3),F$6,$A22),1),"日","月","火","水","木","金","土")&amp;IF(ISNA(VLOOKUP(DATE(($C$3),F$6,$A22),祝日一覧!$A$2:$B$74,2,FALSE)),"","（祝）"))</f>
        <v>金</v>
      </c>
      <c r="F22" s="63"/>
      <c r="G22" s="107"/>
      <c r="H22" s="60" t="str">
        <f>IF(MONTH(DATE(($C$3),I$6,$A22))&lt;&gt;I$6,"",CHOOSE(WEEKDAY(DATE(($C$3),I$6,$A22),1),"日","月","火","水","木","金","土")&amp;IF(ISNA(VLOOKUP(DATE(($C$3),I$6,$A22),祝日一覧!$A$2:$B$74,2,FALSE)),"","（祝）"))</f>
        <v>月</v>
      </c>
      <c r="I22" s="63"/>
      <c r="J22" s="107"/>
      <c r="K22" s="60" t="str">
        <f>IF(MONTH(DATE(($C$3),L$6,$A22))&lt;&gt;L$6,"",CHOOSE(WEEKDAY(DATE(($C$3),L$6,$A22),1),"日","月","火","水","木","金","土")&amp;IF(ISNA(VLOOKUP(DATE(($C$3),L$6,$A22),祝日一覧!$A$2:$B$74,2,FALSE)),"","（祝）"))</f>
        <v>水</v>
      </c>
      <c r="L22" s="63"/>
      <c r="M22" s="107"/>
      <c r="N22" s="60" t="str">
        <f>IF(MONTH(DATE(($C$3),O$6,$A22))&lt;&gt;O$6,"",CHOOSE(WEEKDAY(DATE(($C$3),O$6,$A22),1),"日","月","火","水","木","金","土")&amp;IF(ISNA(VLOOKUP(DATE(($C$3),O$6,$A22),祝日一覧!$A$2:$B$74,2,FALSE)),"","（祝）"))</f>
        <v>土</v>
      </c>
      <c r="O22" s="63"/>
      <c r="P22" s="107"/>
      <c r="Q22" s="60" t="str">
        <f>IF(MONTH(DATE(($C$3),R$6,$A22))&lt;&gt;R$6,"",CHOOSE(WEEKDAY(DATE(($C$3),R$6,$A22),1),"日","月","火","水","木","金","土")&amp;IF(ISNA(VLOOKUP(DATE(($C$3),R$6,$A22),祝日一覧!$A$2:$B$74,2,FALSE)),"","（祝）"))</f>
        <v>火</v>
      </c>
      <c r="R22" s="63"/>
      <c r="S22" s="107"/>
      <c r="T22" s="60" t="str">
        <f>IF(MONTH(DATE(($C$3),U$6,$A22))&lt;&gt;U$6,"",CHOOSE(WEEKDAY(DATE(($C$3),U$6,$A22),1),"日","月","火","水","木","金","土")&amp;IF(ISNA(VLOOKUP(DATE(($C$3),U$6,$A22),祝日一覧!$A$2:$B$74,2,FALSE)),"","（祝）"))</f>
        <v>木</v>
      </c>
      <c r="U22" s="63"/>
      <c r="V22" s="107"/>
      <c r="W22" s="60" t="str">
        <f>IF(MONTH(DATE(($C$3),X$6,$A22))&lt;&gt;X$6,"",CHOOSE(WEEKDAY(DATE(($C$3),X$6,$A22),1),"日","月","火","水","木","金","土")&amp;IF(ISNA(VLOOKUP(DATE(($C$3),X$6,$A22),祝日一覧!$A$2:$B$74,2,FALSE)),"","（祝）"))</f>
        <v>日</v>
      </c>
      <c r="X22" s="63"/>
      <c r="Y22" s="107"/>
      <c r="Z22" s="60" t="str">
        <f>IF(MONTH(DATE(($C$3),AA$6,$A22))&lt;&gt;AA$6,"",CHOOSE(WEEKDAY(DATE(($C$3),AA$6,$A22),1),"日","月","火","水","木","金","土")&amp;IF(ISNA(VLOOKUP(DATE(($C$3),AA$6,$A22),祝日一覧!$A$2:$B$74,2,FALSE)),"","（祝）"))</f>
        <v>火</v>
      </c>
      <c r="AA22" s="63"/>
      <c r="AB22" s="107"/>
      <c r="AC22" s="60" t="str">
        <f>IF(MONTH(DATE(($C$3+1),AD$6,$A22))&lt;&gt;AD$6,"",CHOOSE(WEEKDAY(DATE(($C$3+1),AD$6,$A22),1),"日","月","火","水","木","金","土")&amp;IF(ISNA(VLOOKUP(DATE(($C$3+1),AD$6,$A22),祝日一覧!$A$2:$B$74,2,FALSE)),"","（祝）"))</f>
        <v>金</v>
      </c>
      <c r="AD22" s="63"/>
      <c r="AE22" s="107"/>
      <c r="AF22" s="60" t="str">
        <f>IF(MONTH(DATE(($C$3+1),AG$6,$A22))&lt;&gt;AG$6,"",CHOOSE(WEEKDAY(DATE(($C$3+1),AG$6,$A22),1),"日","月","火","水","木","金","土")&amp;IF(ISNA(VLOOKUP(DATE(($C$3+1),AG$6,$A22),祝日一覧!$A$2:$B$74,2,FALSE)),"","（祝）"))</f>
        <v>月</v>
      </c>
      <c r="AG22" s="63"/>
      <c r="AH22" s="107"/>
      <c r="AI22" s="60" t="str">
        <f>IF(MONTH(DATE(($C$3+1),AJ$6,$A22))&lt;&gt;AJ$6,"",CHOOSE(WEEKDAY(DATE(($C$3+1),AJ$6,$A22),1),"日","月","火","水","木","金","土")&amp;IF(ISNA(VLOOKUP(DATE(($C$3+1),AJ$6,$A22),祝日一覧!$A$2:$B$74,2,FALSE)),"","（祝）"))</f>
        <v>月</v>
      </c>
      <c r="AJ22" s="63"/>
      <c r="AK22" s="107"/>
      <c r="AL22" s="89">
        <v>15</v>
      </c>
    </row>
    <row r="23" spans="1:38" ht="14.85" customHeight="1">
      <c r="A23" s="88">
        <v>16</v>
      </c>
      <c r="B23" s="58" t="str">
        <f>IF(MONTH(DATE(($C$3),C$6,$A23))&lt;&gt;C$6,"",CHOOSE(WEEKDAY(DATE(($C$3),C$6,$A23),1),"日","月","火","水","木","金","土")&amp;IF(ISNA(VLOOKUP(DATE(($C$3),C$6,$A23),祝日一覧!$A$2:$B$74,2,FALSE)),"","（祝）"))</f>
        <v>木</v>
      </c>
      <c r="C23" s="63"/>
      <c r="D23" s="107"/>
      <c r="E23" s="60" t="str">
        <f>IF(MONTH(DATE(($C$3),F$6,$A23))&lt;&gt;F$6,"",CHOOSE(WEEKDAY(DATE(($C$3),F$6,$A23),1),"日","月","火","水","木","金","土")&amp;IF(ISNA(VLOOKUP(DATE(($C$3),F$6,$A23),祝日一覧!$A$2:$B$74,2,FALSE)),"","（祝）"))</f>
        <v>土</v>
      </c>
      <c r="F23" s="63"/>
      <c r="G23" s="107"/>
      <c r="H23" s="60" t="str">
        <f>IF(MONTH(DATE(($C$3),I$6,$A23))&lt;&gt;I$6,"",CHOOSE(WEEKDAY(DATE(($C$3),I$6,$A23),1),"日","月","火","水","木","金","土")&amp;IF(ISNA(VLOOKUP(DATE(($C$3),I$6,$A23),祝日一覧!$A$2:$B$74,2,FALSE)),"","（祝）"))</f>
        <v>火</v>
      </c>
      <c r="I23" s="63"/>
      <c r="J23" s="107"/>
      <c r="K23" s="60" t="str">
        <f>IF(MONTH(DATE(($C$3),L$6,$A23))&lt;&gt;L$6,"",CHOOSE(WEEKDAY(DATE(($C$3),L$6,$A23),1),"日","月","火","水","木","金","土")&amp;IF(ISNA(VLOOKUP(DATE(($C$3),L$6,$A23),祝日一覧!$A$2:$B$74,2,FALSE)),"","（祝）"))</f>
        <v>木</v>
      </c>
      <c r="L23" s="63"/>
      <c r="M23" s="107"/>
      <c r="N23" s="60" t="str">
        <f>IF(MONTH(DATE(($C$3),O$6,$A23))&lt;&gt;O$6,"",CHOOSE(WEEKDAY(DATE(($C$3),O$6,$A23),1),"日","月","火","水","木","金","土")&amp;IF(ISNA(VLOOKUP(DATE(($C$3),O$6,$A23),祝日一覧!$A$2:$B$74,2,FALSE)),"","（祝）"))</f>
        <v>日</v>
      </c>
      <c r="O23" s="63"/>
      <c r="P23" s="107"/>
      <c r="Q23" s="60" t="str">
        <f>IF(MONTH(DATE(($C$3),R$6,$A23))&lt;&gt;R$6,"",CHOOSE(WEEKDAY(DATE(($C$3),R$6,$A23),1),"日","月","火","水","木","金","土")&amp;IF(ISNA(VLOOKUP(DATE(($C$3),R$6,$A23),祝日一覧!$A$2:$B$74,2,FALSE)),"","（祝）"))</f>
        <v>水</v>
      </c>
      <c r="R23" s="63"/>
      <c r="S23" s="107"/>
      <c r="T23" s="60" t="str">
        <f>IF(MONTH(DATE(($C$3),U$6,$A23))&lt;&gt;U$6,"",CHOOSE(WEEKDAY(DATE(($C$3),U$6,$A23),1),"日","月","火","水","木","金","土")&amp;IF(ISNA(VLOOKUP(DATE(($C$3),U$6,$A23),祝日一覧!$A$2:$B$74,2,FALSE)),"","（祝）"))</f>
        <v>金</v>
      </c>
      <c r="U23" s="63"/>
      <c r="V23" s="107"/>
      <c r="W23" s="60" t="str">
        <f>IF(MONTH(DATE(($C$3),X$6,$A23))&lt;&gt;X$6,"",CHOOSE(WEEKDAY(DATE(($C$3),X$6,$A23),1),"日","月","火","水","木","金","土")&amp;IF(ISNA(VLOOKUP(DATE(($C$3),X$6,$A23),祝日一覧!$A$2:$B$74,2,FALSE)),"","（祝）"))</f>
        <v>月</v>
      </c>
      <c r="X23" s="63"/>
      <c r="Y23" s="107"/>
      <c r="Z23" s="60" t="str">
        <f>IF(MONTH(DATE(($C$3),AA$6,$A23))&lt;&gt;AA$6,"",CHOOSE(WEEKDAY(DATE(($C$3),AA$6,$A23),1),"日","月","火","水","木","金","土")&amp;IF(ISNA(VLOOKUP(DATE(($C$3),AA$6,$A23),祝日一覧!$A$2:$B$74,2,FALSE)),"","（祝）"))</f>
        <v>水</v>
      </c>
      <c r="AA23" s="63"/>
      <c r="AB23" s="107"/>
      <c r="AC23" s="60" t="str">
        <f>IF(MONTH(DATE(($C$3+1),AD$6,$A23))&lt;&gt;AD$6,"",CHOOSE(WEEKDAY(DATE(($C$3+1),AD$6,$A23),1),"日","月","火","水","木","金","土")&amp;IF(ISNA(VLOOKUP(DATE(($C$3+1),AD$6,$A23),祝日一覧!$A$2:$B$74,2,FALSE)),"","（祝）"))</f>
        <v>土</v>
      </c>
      <c r="AD23" s="63"/>
      <c r="AE23" s="107"/>
      <c r="AF23" s="60" t="str">
        <f>IF(MONTH(DATE(($C$3+1),AG$6,$A23))&lt;&gt;AG$6,"",CHOOSE(WEEKDAY(DATE(($C$3+1),AG$6,$A23),1),"日","月","火","水","木","金","土")&amp;IF(ISNA(VLOOKUP(DATE(($C$3+1),AG$6,$A23),祝日一覧!$A$2:$B$74,2,FALSE)),"","（祝）"))</f>
        <v>火</v>
      </c>
      <c r="AG23" s="63"/>
      <c r="AH23" s="107"/>
      <c r="AI23" s="60" t="str">
        <f>IF(MONTH(DATE(($C$3+1),AJ$6,$A23))&lt;&gt;AJ$6,"",CHOOSE(WEEKDAY(DATE(($C$3+1),AJ$6,$A23),1),"日","月","火","水","木","金","土")&amp;IF(ISNA(VLOOKUP(DATE(($C$3+1),AJ$6,$A23),祝日一覧!$A$2:$B$74,2,FALSE)),"","（祝）"))</f>
        <v>火</v>
      </c>
      <c r="AJ23" s="63"/>
      <c r="AK23" s="107"/>
      <c r="AL23" s="89">
        <v>16</v>
      </c>
    </row>
    <row r="24" spans="1:38" ht="14.85" customHeight="1">
      <c r="A24" s="88">
        <v>17</v>
      </c>
      <c r="B24" s="58" t="str">
        <f>IF(MONTH(DATE(($C$3),C$6,$A24))&lt;&gt;C$6,"",CHOOSE(WEEKDAY(DATE(($C$3),C$6,$A24),1),"日","月","火","水","木","金","土")&amp;IF(ISNA(VLOOKUP(DATE(($C$3),C$6,$A24),祝日一覧!$A$2:$B$74,2,FALSE)),"","（祝）"))</f>
        <v>金</v>
      </c>
      <c r="C24" s="63"/>
      <c r="D24" s="107"/>
      <c r="E24" s="60" t="str">
        <f>IF(MONTH(DATE(($C$3),F$6,$A24))&lt;&gt;F$6,"",CHOOSE(WEEKDAY(DATE(($C$3),F$6,$A24),1),"日","月","火","水","木","金","土")&amp;IF(ISNA(VLOOKUP(DATE(($C$3),F$6,$A24),祝日一覧!$A$2:$B$74,2,FALSE)),"","（祝）"))</f>
        <v>日</v>
      </c>
      <c r="F24" s="63"/>
      <c r="G24" s="107"/>
      <c r="H24" s="60" t="str">
        <f>IF(MONTH(DATE(($C$3),I$6,$A24))&lt;&gt;I$6,"",CHOOSE(WEEKDAY(DATE(($C$3),I$6,$A24),1),"日","月","火","水","木","金","土")&amp;IF(ISNA(VLOOKUP(DATE(($C$3),I$6,$A24),祝日一覧!$A$2:$B$74,2,FALSE)),"","（祝）"))</f>
        <v>水</v>
      </c>
      <c r="I24" s="63"/>
      <c r="J24" s="107"/>
      <c r="K24" s="60" t="str">
        <f>IF(MONTH(DATE(($C$3),L$6,$A24))&lt;&gt;L$6,"",CHOOSE(WEEKDAY(DATE(($C$3),L$6,$A24),1),"日","月","火","水","木","金","土")&amp;IF(ISNA(VLOOKUP(DATE(($C$3),L$6,$A24),祝日一覧!$A$2:$B$74,2,FALSE)),"","（祝）"))</f>
        <v>金</v>
      </c>
      <c r="L24" s="63"/>
      <c r="M24" s="107"/>
      <c r="N24" s="60" t="str">
        <f>IF(MONTH(DATE(($C$3),O$6,$A24))&lt;&gt;O$6,"",CHOOSE(WEEKDAY(DATE(($C$3),O$6,$A24),1),"日","月","火","水","木","金","土")&amp;IF(ISNA(VLOOKUP(DATE(($C$3),O$6,$A24),祝日一覧!$A$2:$B$74,2,FALSE)),"","（祝）"))</f>
        <v>月</v>
      </c>
      <c r="O24" s="63"/>
      <c r="P24" s="107"/>
      <c r="Q24" s="60" t="str">
        <f>IF(MONTH(DATE(($C$3),R$6,$A24))&lt;&gt;R$6,"",CHOOSE(WEEKDAY(DATE(($C$3),R$6,$A24),1),"日","月","火","水","木","金","土")&amp;IF(ISNA(VLOOKUP(DATE(($C$3),R$6,$A24),祝日一覧!$A$2:$B$74,2,FALSE)),"","（祝）"))</f>
        <v>木</v>
      </c>
      <c r="R24" s="63"/>
      <c r="S24" s="107"/>
      <c r="T24" s="60" t="str">
        <f>IF(MONTH(DATE(($C$3),U$6,$A24))&lt;&gt;U$6,"",CHOOSE(WEEKDAY(DATE(($C$3),U$6,$A24),1),"日","月","火","水","木","金","土")&amp;IF(ISNA(VLOOKUP(DATE(($C$3),U$6,$A24),祝日一覧!$A$2:$B$74,2,FALSE)),"","（祝）"))</f>
        <v>土</v>
      </c>
      <c r="U24" s="63"/>
      <c r="V24" s="107"/>
      <c r="W24" s="60" t="str">
        <f>IF(MONTH(DATE(($C$3),X$6,$A24))&lt;&gt;X$6,"",CHOOSE(WEEKDAY(DATE(($C$3),X$6,$A24),1),"日","月","火","水","木","金","土")&amp;IF(ISNA(VLOOKUP(DATE(($C$3),X$6,$A24),祝日一覧!$A$2:$B$74,2,FALSE)),"","（祝）"))</f>
        <v>火</v>
      </c>
      <c r="X24" s="63"/>
      <c r="Y24" s="107"/>
      <c r="Z24" s="60" t="str">
        <f>IF(MONTH(DATE(($C$3),AA$6,$A24))&lt;&gt;AA$6,"",CHOOSE(WEEKDAY(DATE(($C$3),AA$6,$A24),1),"日","月","火","水","木","金","土")&amp;IF(ISNA(VLOOKUP(DATE(($C$3),AA$6,$A24),祝日一覧!$A$2:$B$74,2,FALSE)),"","（祝）"))</f>
        <v>木</v>
      </c>
      <c r="AA24" s="63"/>
      <c r="AB24" s="107"/>
      <c r="AC24" s="60" t="str">
        <f>IF(MONTH(DATE(($C$3+1),AD$6,$A24))&lt;&gt;AD$6,"",CHOOSE(WEEKDAY(DATE(($C$3+1),AD$6,$A24),1),"日","月","火","水","木","金","土")&amp;IF(ISNA(VLOOKUP(DATE(($C$3+1),AD$6,$A24),祝日一覧!$A$2:$B$74,2,FALSE)),"","（祝）"))</f>
        <v>日</v>
      </c>
      <c r="AD24" s="63"/>
      <c r="AE24" s="107"/>
      <c r="AF24" s="60" t="str">
        <f>IF(MONTH(DATE(($C$3+1),AG$6,$A24))&lt;&gt;AG$6,"",CHOOSE(WEEKDAY(DATE(($C$3+1),AG$6,$A24),1),"日","月","火","水","木","金","土")&amp;IF(ISNA(VLOOKUP(DATE(($C$3+1),AG$6,$A24),祝日一覧!$A$2:$B$74,2,FALSE)),"","（祝）"))</f>
        <v>水</v>
      </c>
      <c r="AG24" s="63"/>
      <c r="AH24" s="107"/>
      <c r="AI24" s="60" t="str">
        <f>IF(MONTH(DATE(($C$3+1),AJ$6,$A24))&lt;&gt;AJ$6,"",CHOOSE(WEEKDAY(DATE(($C$3+1),AJ$6,$A24),1),"日","月","火","水","木","金","土")&amp;IF(ISNA(VLOOKUP(DATE(($C$3+1),AJ$6,$A24),祝日一覧!$A$2:$B$74,2,FALSE)),"","（祝）"))</f>
        <v>水</v>
      </c>
      <c r="AJ24" s="63"/>
      <c r="AK24" s="107"/>
      <c r="AL24" s="89">
        <v>17</v>
      </c>
    </row>
    <row r="25" spans="1:38" ht="14.85" customHeight="1">
      <c r="A25" s="88">
        <v>18</v>
      </c>
      <c r="B25" s="58" t="str">
        <f>IF(MONTH(DATE(($C$3),C$6,$A25))&lt;&gt;C$6,"",CHOOSE(WEEKDAY(DATE(($C$3),C$6,$A25),1),"日","月","火","水","木","金","土")&amp;IF(ISNA(VLOOKUP(DATE(($C$3),C$6,$A25),祝日一覧!$A$2:$B$74,2,FALSE)),"","（祝）"))</f>
        <v>土</v>
      </c>
      <c r="C25" s="63"/>
      <c r="D25" s="107"/>
      <c r="E25" s="60" t="str">
        <f>IF(MONTH(DATE(($C$3),F$6,$A25))&lt;&gt;F$6,"",CHOOSE(WEEKDAY(DATE(($C$3),F$6,$A25),1),"日","月","火","水","木","金","土")&amp;IF(ISNA(VLOOKUP(DATE(($C$3),F$6,$A25),祝日一覧!$A$2:$B$74,2,FALSE)),"","（祝）"))</f>
        <v>月</v>
      </c>
      <c r="F25" s="63"/>
      <c r="G25" s="107"/>
      <c r="H25" s="60" t="str">
        <f>IF(MONTH(DATE(($C$3),I$6,$A25))&lt;&gt;I$6,"",CHOOSE(WEEKDAY(DATE(($C$3),I$6,$A25),1),"日","月","火","水","木","金","土")&amp;IF(ISNA(VLOOKUP(DATE(($C$3),I$6,$A25),祝日一覧!$A$2:$B$74,2,FALSE)),"","（祝）"))</f>
        <v>木</v>
      </c>
      <c r="I25" s="63"/>
      <c r="J25" s="107"/>
      <c r="K25" s="60" t="str">
        <f>IF(MONTH(DATE(($C$3),L$6,$A25))&lt;&gt;L$6,"",CHOOSE(WEEKDAY(DATE(($C$3),L$6,$A25),1),"日","月","火","水","木","金","土")&amp;IF(ISNA(VLOOKUP(DATE(($C$3),L$6,$A25),祝日一覧!$A$2:$B$74,2,FALSE)),"","（祝）"))</f>
        <v>土</v>
      </c>
      <c r="L25" s="63"/>
      <c r="M25" s="107"/>
      <c r="N25" s="60" t="str">
        <f>IF(MONTH(DATE(($C$3),O$6,$A25))&lt;&gt;O$6,"",CHOOSE(WEEKDAY(DATE(($C$3),O$6,$A25),1),"日","月","火","水","木","金","土")&amp;IF(ISNA(VLOOKUP(DATE(($C$3),O$6,$A25),祝日一覧!$A$2:$B$74,2,FALSE)),"","（祝）"))</f>
        <v>火</v>
      </c>
      <c r="O25" s="63"/>
      <c r="P25" s="107"/>
      <c r="Q25" s="60" t="str">
        <f>IF(MONTH(DATE(($C$3),R$6,$A25))&lt;&gt;R$6,"",CHOOSE(WEEKDAY(DATE(($C$3),R$6,$A25),1),"日","月","火","水","木","金","土")&amp;IF(ISNA(VLOOKUP(DATE(($C$3),R$6,$A25),祝日一覧!$A$2:$B$74,2,FALSE)),"","（祝）"))</f>
        <v>金</v>
      </c>
      <c r="R25" s="63"/>
      <c r="S25" s="107"/>
      <c r="T25" s="60" t="str">
        <f>IF(MONTH(DATE(($C$3),U$6,$A25))&lt;&gt;U$6,"",CHOOSE(WEEKDAY(DATE(($C$3),U$6,$A25),1),"日","月","火","水","木","金","土")&amp;IF(ISNA(VLOOKUP(DATE(($C$3),U$6,$A25),祝日一覧!$A$2:$B$74,2,FALSE)),"","（祝）"))</f>
        <v>日</v>
      </c>
      <c r="U25" s="63"/>
      <c r="V25" s="107"/>
      <c r="W25" s="60" t="str">
        <f>IF(MONTH(DATE(($C$3),X$6,$A25))&lt;&gt;X$6,"",CHOOSE(WEEKDAY(DATE(($C$3),X$6,$A25),1),"日","月","火","水","木","金","土")&amp;IF(ISNA(VLOOKUP(DATE(($C$3),X$6,$A25),祝日一覧!$A$2:$B$74,2,FALSE)),"","（祝）"))</f>
        <v>水</v>
      </c>
      <c r="X25" s="63"/>
      <c r="Y25" s="107"/>
      <c r="Z25" s="60" t="str">
        <f>IF(MONTH(DATE(($C$3),AA$6,$A25))&lt;&gt;AA$6,"",CHOOSE(WEEKDAY(DATE(($C$3),AA$6,$A25),1),"日","月","火","水","木","金","土")&amp;IF(ISNA(VLOOKUP(DATE(($C$3),AA$6,$A25),祝日一覧!$A$2:$B$74,2,FALSE)),"","（祝）"))</f>
        <v>金</v>
      </c>
      <c r="AA25" s="63"/>
      <c r="AB25" s="107"/>
      <c r="AC25" s="60" t="str">
        <f>IF(MONTH(DATE(($C$3+1),AD$6,$A25))&lt;&gt;AD$6,"",CHOOSE(WEEKDAY(DATE(($C$3+1),AD$6,$A25),1),"日","月","火","水","木","金","土")&amp;IF(ISNA(VLOOKUP(DATE(($C$3+1),AD$6,$A25),祝日一覧!$A$2:$B$74,2,FALSE)),"","（祝）"))</f>
        <v>月</v>
      </c>
      <c r="AD25" s="63"/>
      <c r="AE25" s="107"/>
      <c r="AF25" s="60" t="str">
        <f>IF(MONTH(DATE(($C$3+1),AG$6,$A25))&lt;&gt;AG$6,"",CHOOSE(WEEKDAY(DATE(($C$3+1),AG$6,$A25),1),"日","月","火","水","木","金","土")&amp;IF(ISNA(VLOOKUP(DATE(($C$3+1),AG$6,$A25),祝日一覧!$A$2:$B$74,2,FALSE)),"","（祝）"))</f>
        <v>木</v>
      </c>
      <c r="AG25" s="63"/>
      <c r="AH25" s="107"/>
      <c r="AI25" s="60" t="str">
        <f>IF(MONTH(DATE(($C$3+1),AJ$6,$A25))&lt;&gt;AJ$6,"",CHOOSE(WEEKDAY(DATE(($C$3+1),AJ$6,$A25),1),"日","月","火","水","木","金","土")&amp;IF(ISNA(VLOOKUP(DATE(($C$3+1),AJ$6,$A25),祝日一覧!$A$2:$B$74,2,FALSE)),"","（祝）"))</f>
        <v>木</v>
      </c>
      <c r="AJ25" s="63"/>
      <c r="AK25" s="107"/>
      <c r="AL25" s="89">
        <v>18</v>
      </c>
    </row>
    <row r="26" spans="1:38" ht="14.85" customHeight="1">
      <c r="A26" s="88">
        <v>19</v>
      </c>
      <c r="B26" s="58" t="str">
        <f>IF(MONTH(DATE(($C$3),C$6,$A26))&lt;&gt;C$6,"",CHOOSE(WEEKDAY(DATE(($C$3),C$6,$A26),1),"日","月","火","水","木","金","土")&amp;IF(ISNA(VLOOKUP(DATE(($C$3),C$6,$A26),祝日一覧!$A$2:$B$74,2,FALSE)),"","（祝）"))</f>
        <v>日</v>
      </c>
      <c r="C26" s="63"/>
      <c r="D26" s="107"/>
      <c r="E26" s="60" t="str">
        <f>IF(MONTH(DATE(($C$3),F$6,$A26))&lt;&gt;F$6,"",CHOOSE(WEEKDAY(DATE(($C$3),F$6,$A26),1),"日","月","火","水","木","金","土")&amp;IF(ISNA(VLOOKUP(DATE(($C$3),F$6,$A26),祝日一覧!$A$2:$B$74,2,FALSE)),"","（祝）"))</f>
        <v>火</v>
      </c>
      <c r="F26" s="63"/>
      <c r="G26" s="107"/>
      <c r="H26" s="60" t="str">
        <f>IF(MONTH(DATE(($C$3),I$6,$A26))&lt;&gt;I$6,"",CHOOSE(WEEKDAY(DATE(($C$3),I$6,$A26),1),"日","月","火","水","木","金","土")&amp;IF(ISNA(VLOOKUP(DATE(($C$3),I$6,$A26),祝日一覧!$A$2:$B$74,2,FALSE)),"","（祝）"))</f>
        <v>金</v>
      </c>
      <c r="I26" s="63"/>
      <c r="J26" s="107"/>
      <c r="K26" s="60" t="str">
        <f>IF(MONTH(DATE(($C$3),L$6,$A26))&lt;&gt;L$6,"",CHOOSE(WEEKDAY(DATE(($C$3),L$6,$A26),1),"日","月","火","水","木","金","土")&amp;IF(ISNA(VLOOKUP(DATE(($C$3),L$6,$A26),祝日一覧!$A$2:$B$74,2,FALSE)),"","（祝）"))</f>
        <v>日</v>
      </c>
      <c r="L26" s="63"/>
      <c r="M26" s="107"/>
      <c r="N26" s="60" t="str">
        <f>IF(MONTH(DATE(($C$3),O$6,$A26))&lt;&gt;O$6,"",CHOOSE(WEEKDAY(DATE(($C$3),O$6,$A26),1),"日","月","火","水","木","金","土")&amp;IF(ISNA(VLOOKUP(DATE(($C$3),O$6,$A26),祝日一覧!$A$2:$B$74,2,FALSE)),"","（祝）"))</f>
        <v>水</v>
      </c>
      <c r="O26" s="63"/>
      <c r="P26" s="107"/>
      <c r="Q26" s="60" t="str">
        <f>IF(MONTH(DATE(($C$3),R$6,$A26))&lt;&gt;R$6,"",CHOOSE(WEEKDAY(DATE(($C$3),R$6,$A26),1),"日","月","火","水","木","金","土")&amp;IF(ISNA(VLOOKUP(DATE(($C$3),R$6,$A26),祝日一覧!$A$2:$B$74,2,FALSE)),"","（祝）"))</f>
        <v>土</v>
      </c>
      <c r="R26" s="63"/>
      <c r="S26" s="107"/>
      <c r="T26" s="60" t="str">
        <f>IF(MONTH(DATE(($C$3),U$6,$A26))&lt;&gt;U$6,"",CHOOSE(WEEKDAY(DATE(($C$3),U$6,$A26),1),"日","月","火","水","木","金","土")&amp;IF(ISNA(VLOOKUP(DATE(($C$3),U$6,$A26),祝日一覧!$A$2:$B$74,2,FALSE)),"","（祝）"))</f>
        <v>月</v>
      </c>
      <c r="U26" s="63"/>
      <c r="V26" s="107"/>
      <c r="W26" s="60" t="str">
        <f>IF(MONTH(DATE(($C$3),X$6,$A26))&lt;&gt;X$6,"",CHOOSE(WEEKDAY(DATE(($C$3),X$6,$A26),1),"日","月","火","水","木","金","土")&amp;IF(ISNA(VLOOKUP(DATE(($C$3),X$6,$A26),祝日一覧!$A$2:$B$74,2,FALSE)),"","（祝）"))</f>
        <v>木</v>
      </c>
      <c r="X26" s="63"/>
      <c r="Y26" s="107"/>
      <c r="Z26" s="60" t="str">
        <f>IF(MONTH(DATE(($C$3),AA$6,$A26))&lt;&gt;AA$6,"",CHOOSE(WEEKDAY(DATE(($C$3),AA$6,$A26),1),"日","月","火","水","木","金","土")&amp;IF(ISNA(VLOOKUP(DATE(($C$3),AA$6,$A26),祝日一覧!$A$2:$B$74,2,FALSE)),"","（祝）"))</f>
        <v>土</v>
      </c>
      <c r="AA26" s="63"/>
      <c r="AB26" s="107"/>
      <c r="AC26" s="60" t="str">
        <f>IF(MONTH(DATE(($C$3+1),AD$6,$A26))&lt;&gt;AD$6,"",CHOOSE(WEEKDAY(DATE(($C$3+1),AD$6,$A26),1),"日","月","火","水","木","金","土")&amp;IF(ISNA(VLOOKUP(DATE(($C$3+1),AD$6,$A26),祝日一覧!$A$2:$B$74,2,FALSE)),"","（祝）"))</f>
        <v>火</v>
      </c>
      <c r="AD26" s="63"/>
      <c r="AE26" s="107"/>
      <c r="AF26" s="60" t="str">
        <f>IF(MONTH(DATE(($C$3+1),AG$6,$A26))&lt;&gt;AG$6,"",CHOOSE(WEEKDAY(DATE(($C$3+1),AG$6,$A26),1),"日","月","火","水","木","金","土")&amp;IF(ISNA(VLOOKUP(DATE(($C$3+1),AG$6,$A26),祝日一覧!$A$2:$B$74,2,FALSE)),"","（祝）"))</f>
        <v>金</v>
      </c>
      <c r="AG26" s="63"/>
      <c r="AH26" s="107"/>
      <c r="AI26" s="60" t="str">
        <f>IF(MONTH(DATE(($C$3+1),AJ$6,$A26))&lt;&gt;AJ$6,"",CHOOSE(WEEKDAY(DATE(($C$3+1),AJ$6,$A26),1),"日","月","火","水","木","金","土")&amp;IF(ISNA(VLOOKUP(DATE(($C$3+1),AJ$6,$A26),祝日一覧!$A$2:$B$74,2,FALSE)),"","（祝）"))</f>
        <v>金</v>
      </c>
      <c r="AJ26" s="63"/>
      <c r="AK26" s="107"/>
      <c r="AL26" s="89">
        <v>19</v>
      </c>
    </row>
    <row r="27" spans="1:38" ht="14.85" customHeight="1">
      <c r="A27" s="88">
        <v>20</v>
      </c>
      <c r="B27" s="58" t="str">
        <f>IF(MONTH(DATE(($C$3),C$6,$A27))&lt;&gt;C$6,"",CHOOSE(WEEKDAY(DATE(($C$3),C$6,$A27),1),"日","月","火","水","木","金","土")&amp;IF(ISNA(VLOOKUP(DATE(($C$3),C$6,$A27),祝日一覧!$A$2:$B$74,2,FALSE)),"","（祝）"))</f>
        <v>月</v>
      </c>
      <c r="C27" s="63"/>
      <c r="D27" s="107"/>
      <c r="E27" s="60" t="str">
        <f>IF(MONTH(DATE(($C$3),F$6,$A27))&lt;&gt;F$6,"",CHOOSE(WEEKDAY(DATE(($C$3),F$6,$A27),1),"日","月","火","水","木","金","土")&amp;IF(ISNA(VLOOKUP(DATE(($C$3),F$6,$A27),祝日一覧!$A$2:$B$74,2,FALSE)),"","（祝）"))</f>
        <v>水</v>
      </c>
      <c r="F27" s="63"/>
      <c r="G27" s="107"/>
      <c r="H27" s="60" t="str">
        <f>IF(MONTH(DATE(($C$3),I$6,$A27))&lt;&gt;I$6,"",CHOOSE(WEEKDAY(DATE(($C$3),I$6,$A27),1),"日","月","火","水","木","金","土")&amp;IF(ISNA(VLOOKUP(DATE(($C$3),I$6,$A27),祝日一覧!$A$2:$B$74,2,FALSE)),"","（祝）"))</f>
        <v>土</v>
      </c>
      <c r="I27" s="63"/>
      <c r="J27" s="107"/>
      <c r="K27" s="60" t="str">
        <f>IF(MONTH(DATE(($C$3),L$6,$A27))&lt;&gt;L$6,"",CHOOSE(WEEKDAY(DATE(($C$3),L$6,$A27),1),"日","月","火","水","木","金","土")&amp;IF(ISNA(VLOOKUP(DATE(($C$3),L$6,$A27),祝日一覧!$A$2:$B$74,2,FALSE)),"","（祝）"))</f>
        <v>月（祝）</v>
      </c>
      <c r="L27" s="63"/>
      <c r="M27" s="107"/>
      <c r="N27" s="60" t="str">
        <f>IF(MONTH(DATE(($C$3),O$6,$A27))&lt;&gt;O$6,"",CHOOSE(WEEKDAY(DATE(($C$3),O$6,$A27),1),"日","月","火","水","木","金","土")&amp;IF(ISNA(VLOOKUP(DATE(($C$3),O$6,$A27),祝日一覧!$A$2:$B$74,2,FALSE)),"","（祝）"))</f>
        <v>木</v>
      </c>
      <c r="O27" s="63"/>
      <c r="P27" s="107"/>
      <c r="Q27" s="60" t="str">
        <f>IF(MONTH(DATE(($C$3),R$6,$A27))&lt;&gt;R$6,"",CHOOSE(WEEKDAY(DATE(($C$3),R$6,$A27),1),"日","月","火","水","木","金","土")&amp;IF(ISNA(VLOOKUP(DATE(($C$3),R$6,$A27),祝日一覧!$A$2:$B$74,2,FALSE)),"","（祝）"))</f>
        <v>日</v>
      </c>
      <c r="R27" s="63"/>
      <c r="S27" s="107"/>
      <c r="T27" s="60" t="str">
        <f>IF(MONTH(DATE(($C$3),U$6,$A27))&lt;&gt;U$6,"",CHOOSE(WEEKDAY(DATE(($C$3),U$6,$A27),1),"日","月","火","水","木","金","土")&amp;IF(ISNA(VLOOKUP(DATE(($C$3),U$6,$A27),祝日一覧!$A$2:$B$74,2,FALSE)),"","（祝）"))</f>
        <v>火</v>
      </c>
      <c r="U27" s="63"/>
      <c r="V27" s="107"/>
      <c r="W27" s="60" t="str">
        <f>IF(MONTH(DATE(($C$3),X$6,$A27))&lt;&gt;X$6,"",CHOOSE(WEEKDAY(DATE(($C$3),X$6,$A27),1),"日","月","火","水","木","金","土")&amp;IF(ISNA(VLOOKUP(DATE(($C$3),X$6,$A27),祝日一覧!$A$2:$B$74,2,FALSE)),"","（祝）"))</f>
        <v>金</v>
      </c>
      <c r="X27" s="63"/>
      <c r="Y27" s="107"/>
      <c r="Z27" s="60" t="str">
        <f>IF(MONTH(DATE(($C$3),AA$6,$A27))&lt;&gt;AA$6,"",CHOOSE(WEEKDAY(DATE(($C$3),AA$6,$A27),1),"日","月","火","水","木","金","土")&amp;IF(ISNA(VLOOKUP(DATE(($C$3),AA$6,$A27),祝日一覧!$A$2:$B$74,2,FALSE)),"","（祝）"))</f>
        <v>日</v>
      </c>
      <c r="AA27" s="63"/>
      <c r="AB27" s="107"/>
      <c r="AC27" s="60" t="str">
        <f>IF(MONTH(DATE(($C$3+1),AD$6,$A27))&lt;&gt;AD$6,"",CHOOSE(WEEKDAY(DATE(($C$3+1),AD$6,$A27),1),"日","月","火","水","木","金","土")&amp;IF(ISNA(VLOOKUP(DATE(($C$3+1),AD$6,$A27),祝日一覧!$A$2:$B$74,2,FALSE)),"","（祝）"))</f>
        <v>水</v>
      </c>
      <c r="AD27" s="63"/>
      <c r="AE27" s="107"/>
      <c r="AF27" s="60" t="str">
        <f>IF(MONTH(DATE(($C$3+1),AG$6,$A27))&lt;&gt;AG$6,"",CHOOSE(WEEKDAY(DATE(($C$3+1),AG$6,$A27),1),"日","月","火","水","木","金","土")&amp;IF(ISNA(VLOOKUP(DATE(($C$3+1),AG$6,$A27),祝日一覧!$A$2:$B$74,2,FALSE)),"","（祝）"))</f>
        <v>土</v>
      </c>
      <c r="AG27" s="63"/>
      <c r="AH27" s="107"/>
      <c r="AI27" s="60" t="str">
        <f>IF(MONTH(DATE(($C$3+1),AJ$6,$A27))&lt;&gt;AJ$6,"",CHOOSE(WEEKDAY(DATE(($C$3+1),AJ$6,$A27),1),"日","月","火","水","木","金","土")&amp;IF(ISNA(VLOOKUP(DATE(($C$3+1),AJ$6,$A27),祝日一覧!$A$2:$B$74,2,FALSE)),"","（祝）"))</f>
        <v>土</v>
      </c>
      <c r="AJ27" s="63"/>
      <c r="AK27" s="107"/>
      <c r="AL27" s="89">
        <v>20</v>
      </c>
    </row>
    <row r="28" spans="1:38" ht="14.85" customHeight="1">
      <c r="A28" s="88">
        <v>21</v>
      </c>
      <c r="B28" s="58" t="str">
        <f>IF(MONTH(DATE(($C$3),C$6,$A28))&lt;&gt;C$6,"",CHOOSE(WEEKDAY(DATE(($C$3),C$6,$A28),1),"日","月","火","水","木","金","土")&amp;IF(ISNA(VLOOKUP(DATE(($C$3),C$6,$A28),祝日一覧!$A$2:$B$74,2,FALSE)),"","（祝）"))</f>
        <v>火</v>
      </c>
      <c r="C28" s="63"/>
      <c r="D28" s="107"/>
      <c r="E28" s="60" t="str">
        <f>IF(MONTH(DATE(($C$3),F$6,$A28))&lt;&gt;F$6,"",CHOOSE(WEEKDAY(DATE(($C$3),F$6,$A28),1),"日","月","火","水","木","金","土")&amp;IF(ISNA(VLOOKUP(DATE(($C$3),F$6,$A28),祝日一覧!$A$2:$B$74,2,FALSE)),"","（祝）"))</f>
        <v>木</v>
      </c>
      <c r="F28" s="63"/>
      <c r="G28" s="107"/>
      <c r="H28" s="60" t="str">
        <f>IF(MONTH(DATE(($C$3),I$6,$A28))&lt;&gt;I$6,"",CHOOSE(WEEKDAY(DATE(($C$3),I$6,$A28),1),"日","月","火","水","木","金","土")&amp;IF(ISNA(VLOOKUP(DATE(($C$3),I$6,$A28),祝日一覧!$A$2:$B$74,2,FALSE)),"","（祝）"))</f>
        <v>日</v>
      </c>
      <c r="I28" s="63"/>
      <c r="J28" s="107"/>
      <c r="K28" s="60" t="str">
        <f>IF(MONTH(DATE(($C$3),L$6,$A28))&lt;&gt;L$6,"",CHOOSE(WEEKDAY(DATE(($C$3),L$6,$A28),1),"日","月","火","水","木","金","土")&amp;IF(ISNA(VLOOKUP(DATE(($C$3),L$6,$A28),祝日一覧!$A$2:$B$74,2,FALSE)),"","（祝）"))</f>
        <v>火</v>
      </c>
      <c r="L28" s="63"/>
      <c r="M28" s="107"/>
      <c r="N28" s="60" t="str">
        <f>IF(MONTH(DATE(($C$3),O$6,$A28))&lt;&gt;O$6,"",CHOOSE(WEEKDAY(DATE(($C$3),O$6,$A28),1),"日","月","火","水","木","金","土")&amp;IF(ISNA(VLOOKUP(DATE(($C$3),O$6,$A28),祝日一覧!$A$2:$B$74,2,FALSE)),"","（祝）"))</f>
        <v>金</v>
      </c>
      <c r="O28" s="63"/>
      <c r="P28" s="107"/>
      <c r="Q28" s="60" t="str">
        <f>IF(MONTH(DATE(($C$3),R$6,$A28))&lt;&gt;R$6,"",CHOOSE(WEEKDAY(DATE(($C$3),R$6,$A28),1),"日","月","火","水","木","金","土")&amp;IF(ISNA(VLOOKUP(DATE(($C$3),R$6,$A28),祝日一覧!$A$2:$B$74,2,FALSE)),"","（祝）"))</f>
        <v>月（祝）</v>
      </c>
      <c r="R28" s="63"/>
      <c r="S28" s="107"/>
      <c r="T28" s="60" t="str">
        <f>IF(MONTH(DATE(($C$3),U$6,$A28))&lt;&gt;U$6,"",CHOOSE(WEEKDAY(DATE(($C$3),U$6,$A28),1),"日","月","火","水","木","金","土")&amp;IF(ISNA(VLOOKUP(DATE(($C$3),U$6,$A28),祝日一覧!$A$2:$B$74,2,FALSE)),"","（祝）"))</f>
        <v>水</v>
      </c>
      <c r="U28" s="63"/>
      <c r="V28" s="107"/>
      <c r="W28" s="60" t="str">
        <f>IF(MONTH(DATE(($C$3),X$6,$A28))&lt;&gt;X$6,"",CHOOSE(WEEKDAY(DATE(($C$3),X$6,$A28),1),"日","月","火","水","木","金","土")&amp;IF(ISNA(VLOOKUP(DATE(($C$3),X$6,$A28),祝日一覧!$A$2:$B$74,2,FALSE)),"","（祝）"))</f>
        <v>土</v>
      </c>
      <c r="X28" s="63"/>
      <c r="Y28" s="107"/>
      <c r="Z28" s="60" t="str">
        <f>IF(MONTH(DATE(($C$3),AA$6,$A28))&lt;&gt;AA$6,"",CHOOSE(WEEKDAY(DATE(($C$3),AA$6,$A28),1),"日","月","火","水","木","金","土")&amp;IF(ISNA(VLOOKUP(DATE(($C$3),AA$6,$A28),祝日一覧!$A$2:$B$74,2,FALSE)),"","（祝）"))</f>
        <v>月</v>
      </c>
      <c r="AA28" s="63"/>
      <c r="AB28" s="107"/>
      <c r="AC28" s="60" t="str">
        <f>IF(MONTH(DATE(($C$3+1),AD$6,$A28))&lt;&gt;AD$6,"",CHOOSE(WEEKDAY(DATE(($C$3+1),AD$6,$A28),1),"日","月","火","水","木","金","土")&amp;IF(ISNA(VLOOKUP(DATE(($C$3+1),AD$6,$A28),祝日一覧!$A$2:$B$74,2,FALSE)),"","（祝）"))</f>
        <v>木</v>
      </c>
      <c r="AD28" s="63"/>
      <c r="AE28" s="107"/>
      <c r="AF28" s="60" t="str">
        <f>IF(MONTH(DATE(($C$3+1),AG$6,$A28))&lt;&gt;AG$6,"",CHOOSE(WEEKDAY(DATE(($C$3+1),AG$6,$A28),1),"日","月","火","水","木","金","土")&amp;IF(ISNA(VLOOKUP(DATE(($C$3+1),AG$6,$A28),祝日一覧!$A$2:$B$74,2,FALSE)),"","（祝）"))</f>
        <v>日</v>
      </c>
      <c r="AG28" s="63"/>
      <c r="AH28" s="107"/>
      <c r="AI28" s="60" t="str">
        <f>IF(MONTH(DATE(($C$3+1),AJ$6,$A28))&lt;&gt;AJ$6,"",CHOOSE(WEEKDAY(DATE(($C$3+1),AJ$6,$A28),1),"日","月","火","水","木","金","土")&amp;IF(ISNA(VLOOKUP(DATE(($C$3+1),AJ$6,$A28),祝日一覧!$A$2:$B$74,2,FALSE)),"","（祝）"))</f>
        <v>日（祝）</v>
      </c>
      <c r="AJ28" s="63"/>
      <c r="AK28" s="107"/>
      <c r="AL28" s="89">
        <v>21</v>
      </c>
    </row>
    <row r="29" spans="1:38" ht="14.85" customHeight="1">
      <c r="A29" s="88">
        <v>22</v>
      </c>
      <c r="B29" s="58" t="str">
        <f>IF(MONTH(DATE(($C$3),C$6,$A29))&lt;&gt;C$6,"",CHOOSE(WEEKDAY(DATE(($C$3),C$6,$A29),1),"日","月","火","水","木","金","土")&amp;IF(ISNA(VLOOKUP(DATE(($C$3),C$6,$A29),祝日一覧!$A$2:$B$74,2,FALSE)),"","（祝）"))</f>
        <v>水</v>
      </c>
      <c r="C29" s="63"/>
      <c r="D29" s="107"/>
      <c r="E29" s="60" t="str">
        <f>IF(MONTH(DATE(($C$3),F$6,$A29))&lt;&gt;F$6,"",CHOOSE(WEEKDAY(DATE(($C$3),F$6,$A29),1),"日","月","火","水","木","金","土")&amp;IF(ISNA(VLOOKUP(DATE(($C$3),F$6,$A29),祝日一覧!$A$2:$B$74,2,FALSE)),"","（祝）"))</f>
        <v>金</v>
      </c>
      <c r="F29" s="63"/>
      <c r="G29" s="107"/>
      <c r="H29" s="60" t="str">
        <f>IF(MONTH(DATE(($C$3),I$6,$A29))&lt;&gt;I$6,"",CHOOSE(WEEKDAY(DATE(($C$3),I$6,$A29),1),"日","月","火","水","木","金","土")&amp;IF(ISNA(VLOOKUP(DATE(($C$3),I$6,$A29),祝日一覧!$A$2:$B$74,2,FALSE)),"","（祝）"))</f>
        <v>月</v>
      </c>
      <c r="I29" s="63"/>
      <c r="J29" s="107"/>
      <c r="K29" s="60" t="str">
        <f>IF(MONTH(DATE(($C$3),L$6,$A29))&lt;&gt;L$6,"",CHOOSE(WEEKDAY(DATE(($C$3),L$6,$A29),1),"日","月","火","水","木","金","土")&amp;IF(ISNA(VLOOKUP(DATE(($C$3),L$6,$A29),祝日一覧!$A$2:$B$74,2,FALSE)),"","（祝）"))</f>
        <v>水</v>
      </c>
      <c r="L29" s="63"/>
      <c r="M29" s="107"/>
      <c r="N29" s="60" t="str">
        <f>IF(MONTH(DATE(($C$3),O$6,$A29))&lt;&gt;O$6,"",CHOOSE(WEEKDAY(DATE(($C$3),O$6,$A29),1),"日","月","火","水","木","金","土")&amp;IF(ISNA(VLOOKUP(DATE(($C$3),O$6,$A29),祝日一覧!$A$2:$B$74,2,FALSE)),"","（祝）"))</f>
        <v>土</v>
      </c>
      <c r="O29" s="63"/>
      <c r="P29" s="107"/>
      <c r="Q29" s="60" t="str">
        <f>IF(MONTH(DATE(($C$3),R$6,$A29))&lt;&gt;R$6,"",CHOOSE(WEEKDAY(DATE(($C$3),R$6,$A29),1),"日","月","火","水","木","金","土")&amp;IF(ISNA(VLOOKUP(DATE(($C$3),R$6,$A29),祝日一覧!$A$2:$B$74,2,FALSE)),"","（祝）"))</f>
        <v>火（祝）</v>
      </c>
      <c r="R29" s="63"/>
      <c r="S29" s="107"/>
      <c r="T29" s="60" t="str">
        <f>IF(MONTH(DATE(($C$3),U$6,$A29))&lt;&gt;U$6,"",CHOOSE(WEEKDAY(DATE(($C$3),U$6,$A29),1),"日","月","火","水","木","金","土")&amp;IF(ISNA(VLOOKUP(DATE(($C$3),U$6,$A29),祝日一覧!$A$2:$B$74,2,FALSE)),"","（祝）"))</f>
        <v>木</v>
      </c>
      <c r="U29" s="63"/>
      <c r="V29" s="107"/>
      <c r="W29" s="60" t="str">
        <f>IF(MONTH(DATE(($C$3),X$6,$A29))&lt;&gt;X$6,"",CHOOSE(WEEKDAY(DATE(($C$3),X$6,$A29),1),"日","月","火","水","木","金","土")&amp;IF(ISNA(VLOOKUP(DATE(($C$3),X$6,$A29),祝日一覧!$A$2:$B$74,2,FALSE)),"","（祝）"))</f>
        <v>日</v>
      </c>
      <c r="X29" s="63"/>
      <c r="Y29" s="107"/>
      <c r="Z29" s="60" t="str">
        <f>IF(MONTH(DATE(($C$3),AA$6,$A29))&lt;&gt;AA$6,"",CHOOSE(WEEKDAY(DATE(($C$3),AA$6,$A29),1),"日","月","火","水","木","金","土")&amp;IF(ISNA(VLOOKUP(DATE(($C$3),AA$6,$A29),祝日一覧!$A$2:$B$74,2,FALSE)),"","（祝）"))</f>
        <v>火</v>
      </c>
      <c r="AA29" s="63"/>
      <c r="AB29" s="107"/>
      <c r="AC29" s="60" t="str">
        <f>IF(MONTH(DATE(($C$3+1),AD$6,$A29))&lt;&gt;AD$6,"",CHOOSE(WEEKDAY(DATE(($C$3+1),AD$6,$A29),1),"日","月","火","水","木","金","土")&amp;IF(ISNA(VLOOKUP(DATE(($C$3+1),AD$6,$A29),祝日一覧!$A$2:$B$74,2,FALSE)),"","（祝）"))</f>
        <v>金</v>
      </c>
      <c r="AD29" s="63"/>
      <c r="AE29" s="107"/>
      <c r="AF29" s="60" t="str">
        <f>IF(MONTH(DATE(($C$3+1),AG$6,$A29))&lt;&gt;AG$6,"",CHOOSE(WEEKDAY(DATE(($C$3+1),AG$6,$A29),1),"日","月","火","水","木","金","土")&amp;IF(ISNA(VLOOKUP(DATE(($C$3+1),AG$6,$A29),祝日一覧!$A$2:$B$74,2,FALSE)),"","（祝）"))</f>
        <v>月</v>
      </c>
      <c r="AG29" s="63"/>
      <c r="AH29" s="107"/>
      <c r="AI29" s="60" t="str">
        <f>IF(MONTH(DATE(($C$3+1),AJ$6,$A29))&lt;&gt;AJ$6,"",CHOOSE(WEEKDAY(DATE(($C$3+1),AJ$6,$A29),1),"日","月","火","水","木","金","土")&amp;IF(ISNA(VLOOKUP(DATE(($C$3+1),AJ$6,$A29),祝日一覧!$A$2:$B$74,2,FALSE)),"","（祝）"))</f>
        <v>月（祝）</v>
      </c>
      <c r="AJ29" s="63"/>
      <c r="AK29" s="107"/>
      <c r="AL29" s="89">
        <v>22</v>
      </c>
    </row>
    <row r="30" spans="1:38" ht="14.85" customHeight="1">
      <c r="A30" s="88">
        <v>23</v>
      </c>
      <c r="B30" s="58" t="str">
        <f>IF(MONTH(DATE(($C$3),C$6,$A30))&lt;&gt;C$6,"",CHOOSE(WEEKDAY(DATE(($C$3),C$6,$A30),1),"日","月","火","水","木","金","土")&amp;IF(ISNA(VLOOKUP(DATE(($C$3),C$6,$A30),祝日一覧!$A$2:$B$74,2,FALSE)),"","（祝）"))</f>
        <v>木</v>
      </c>
      <c r="C30" s="63"/>
      <c r="D30" s="107"/>
      <c r="E30" s="60" t="str">
        <f>IF(MONTH(DATE(($C$3),F$6,$A30))&lt;&gt;F$6,"",CHOOSE(WEEKDAY(DATE(($C$3),F$6,$A30),1),"日","月","火","水","木","金","土")&amp;IF(ISNA(VLOOKUP(DATE(($C$3),F$6,$A30),祝日一覧!$A$2:$B$74,2,FALSE)),"","（祝）"))</f>
        <v>土</v>
      </c>
      <c r="F30" s="63"/>
      <c r="G30" s="107"/>
      <c r="H30" s="60" t="str">
        <f>IF(MONTH(DATE(($C$3),I$6,$A30))&lt;&gt;I$6,"",CHOOSE(WEEKDAY(DATE(($C$3),I$6,$A30),1),"日","月","火","水","木","金","土")&amp;IF(ISNA(VLOOKUP(DATE(($C$3),I$6,$A30),祝日一覧!$A$2:$B$74,2,FALSE)),"","（祝）"))</f>
        <v>火</v>
      </c>
      <c r="I30" s="63"/>
      <c r="J30" s="107"/>
      <c r="K30" s="60" t="str">
        <f>IF(MONTH(DATE(($C$3),L$6,$A30))&lt;&gt;L$6,"",CHOOSE(WEEKDAY(DATE(($C$3),L$6,$A30),1),"日","月","火","水","木","金","土")&amp;IF(ISNA(VLOOKUP(DATE(($C$3),L$6,$A30),祝日一覧!$A$2:$B$74,2,FALSE)),"","（祝）"))</f>
        <v>木</v>
      </c>
      <c r="L30" s="63"/>
      <c r="M30" s="107"/>
      <c r="N30" s="60" t="str">
        <f>IF(MONTH(DATE(($C$3),O$6,$A30))&lt;&gt;O$6,"",CHOOSE(WEEKDAY(DATE(($C$3),O$6,$A30),1),"日","月","火","水","木","金","土")&amp;IF(ISNA(VLOOKUP(DATE(($C$3),O$6,$A30),祝日一覧!$A$2:$B$74,2,FALSE)),"","（祝）"))</f>
        <v>日</v>
      </c>
      <c r="O30" s="63"/>
      <c r="P30" s="107"/>
      <c r="Q30" s="60" t="str">
        <f>IF(MONTH(DATE(($C$3),R$6,$A30))&lt;&gt;R$6,"",CHOOSE(WEEKDAY(DATE(($C$3),R$6,$A30),1),"日","月","火","水","木","金","土")&amp;IF(ISNA(VLOOKUP(DATE(($C$3),R$6,$A30),祝日一覧!$A$2:$B$74,2,FALSE)),"","（祝）"))</f>
        <v>水（祝）</v>
      </c>
      <c r="R30" s="63"/>
      <c r="S30" s="107"/>
      <c r="T30" s="60" t="str">
        <f>IF(MONTH(DATE(($C$3),U$6,$A30))&lt;&gt;U$6,"",CHOOSE(WEEKDAY(DATE(($C$3),U$6,$A30),1),"日","月","火","水","木","金","土")&amp;IF(ISNA(VLOOKUP(DATE(($C$3),U$6,$A30),祝日一覧!$A$2:$B$74,2,FALSE)),"","（祝）"))</f>
        <v>金</v>
      </c>
      <c r="U30" s="63"/>
      <c r="V30" s="107"/>
      <c r="W30" s="60" t="str">
        <f>IF(MONTH(DATE(($C$3),X$6,$A30))&lt;&gt;X$6,"",CHOOSE(WEEKDAY(DATE(($C$3),X$6,$A30),1),"日","月","火","水","木","金","土")&amp;IF(ISNA(VLOOKUP(DATE(($C$3),X$6,$A30),祝日一覧!$A$2:$B$74,2,FALSE)),"","（祝）"))</f>
        <v>月（祝）</v>
      </c>
      <c r="X30" s="63"/>
      <c r="Y30" s="107"/>
      <c r="Z30" s="60" t="str">
        <f>IF(MONTH(DATE(($C$3),AA$6,$A30))&lt;&gt;AA$6,"",CHOOSE(WEEKDAY(DATE(($C$3),AA$6,$A30),1),"日","月","火","水","木","金","土")&amp;IF(ISNA(VLOOKUP(DATE(($C$3),AA$6,$A30),祝日一覧!$A$2:$B$74,2,FALSE)),"","（祝）"))</f>
        <v>水</v>
      </c>
      <c r="AA30" s="63"/>
      <c r="AB30" s="107"/>
      <c r="AC30" s="60" t="str">
        <f>IF(MONTH(DATE(($C$3+1),AD$6,$A30))&lt;&gt;AD$6,"",CHOOSE(WEEKDAY(DATE(($C$3+1),AD$6,$A30),1),"日","月","火","水","木","金","土")&amp;IF(ISNA(VLOOKUP(DATE(($C$3+1),AD$6,$A30),祝日一覧!$A$2:$B$74,2,FALSE)),"","（祝）"))</f>
        <v>土</v>
      </c>
      <c r="AD30" s="63"/>
      <c r="AE30" s="107"/>
      <c r="AF30" s="60" t="str">
        <f>IF(MONTH(DATE(($C$3+1),AG$6,$A30))&lt;&gt;AG$6,"",CHOOSE(WEEKDAY(DATE(($C$3+1),AG$6,$A30),1),"日","月","火","水","木","金","土")&amp;IF(ISNA(VLOOKUP(DATE(($C$3+1),AG$6,$A30),祝日一覧!$A$2:$B$74,2,FALSE)),"","（祝）"))</f>
        <v>火（祝）</v>
      </c>
      <c r="AG30" s="63"/>
      <c r="AH30" s="107"/>
      <c r="AI30" s="60" t="str">
        <f>IF(MONTH(DATE(($C$3+1),AJ$6,$A30))&lt;&gt;AJ$6,"",CHOOSE(WEEKDAY(DATE(($C$3+1),AJ$6,$A30),1),"日","月","火","水","木","金","土")&amp;IF(ISNA(VLOOKUP(DATE(($C$3+1),AJ$6,$A30),祝日一覧!$A$2:$B$74,2,FALSE)),"","（祝）"))</f>
        <v>火</v>
      </c>
      <c r="AJ30" s="63"/>
      <c r="AK30" s="107"/>
      <c r="AL30" s="89">
        <v>23</v>
      </c>
    </row>
    <row r="31" spans="1:38" ht="14.85" customHeight="1">
      <c r="A31" s="88">
        <v>24</v>
      </c>
      <c r="B31" s="58" t="str">
        <f>IF(MONTH(DATE(($C$3),C$6,$A31))&lt;&gt;C$6,"",CHOOSE(WEEKDAY(DATE(($C$3),C$6,$A31),1),"日","月","火","水","木","金","土")&amp;IF(ISNA(VLOOKUP(DATE(($C$3),C$6,$A31),祝日一覧!$A$2:$B$74,2,FALSE)),"","（祝）"))</f>
        <v>金</v>
      </c>
      <c r="C31" s="63"/>
      <c r="D31" s="107"/>
      <c r="E31" s="60" t="str">
        <f>IF(MONTH(DATE(($C$3),F$6,$A31))&lt;&gt;F$6,"",CHOOSE(WEEKDAY(DATE(($C$3),F$6,$A31),1),"日","月","火","水","木","金","土")&amp;IF(ISNA(VLOOKUP(DATE(($C$3),F$6,$A31),祝日一覧!$A$2:$B$74,2,FALSE)),"","（祝）"))</f>
        <v>日</v>
      </c>
      <c r="F31" s="63"/>
      <c r="G31" s="107"/>
      <c r="H31" s="60" t="str">
        <f>IF(MONTH(DATE(($C$3),I$6,$A31))&lt;&gt;I$6,"",CHOOSE(WEEKDAY(DATE(($C$3),I$6,$A31),1),"日","月","火","水","木","金","土")&amp;IF(ISNA(VLOOKUP(DATE(($C$3),I$6,$A31),祝日一覧!$A$2:$B$74,2,FALSE)),"","（祝）"))</f>
        <v>水</v>
      </c>
      <c r="I31" s="63"/>
      <c r="J31" s="107"/>
      <c r="K31" s="60" t="str">
        <f>IF(MONTH(DATE(($C$3),L$6,$A31))&lt;&gt;L$6,"",CHOOSE(WEEKDAY(DATE(($C$3),L$6,$A31),1),"日","月","火","水","木","金","土")&amp;IF(ISNA(VLOOKUP(DATE(($C$3),L$6,$A31),祝日一覧!$A$2:$B$74,2,FALSE)),"","（祝）"))</f>
        <v>金</v>
      </c>
      <c r="L31" s="63"/>
      <c r="M31" s="107"/>
      <c r="N31" s="60" t="str">
        <f>IF(MONTH(DATE(($C$3),O$6,$A31))&lt;&gt;O$6,"",CHOOSE(WEEKDAY(DATE(($C$3),O$6,$A31),1),"日","月","火","水","木","金","土")&amp;IF(ISNA(VLOOKUP(DATE(($C$3),O$6,$A31),祝日一覧!$A$2:$B$74,2,FALSE)),"","（祝）"))</f>
        <v>月</v>
      </c>
      <c r="O31" s="63"/>
      <c r="P31" s="107"/>
      <c r="Q31" s="60" t="str">
        <f>IF(MONTH(DATE(($C$3),R$6,$A31))&lt;&gt;R$6,"",CHOOSE(WEEKDAY(DATE(($C$3),R$6,$A31),1),"日","月","火","水","木","金","土")&amp;IF(ISNA(VLOOKUP(DATE(($C$3),R$6,$A31),祝日一覧!$A$2:$B$74,2,FALSE)),"","（祝）"))</f>
        <v>木</v>
      </c>
      <c r="R31" s="63"/>
      <c r="S31" s="107"/>
      <c r="T31" s="60" t="str">
        <f>IF(MONTH(DATE(($C$3),U$6,$A31))&lt;&gt;U$6,"",CHOOSE(WEEKDAY(DATE(($C$3),U$6,$A31),1),"日","月","火","水","木","金","土")&amp;IF(ISNA(VLOOKUP(DATE(($C$3),U$6,$A31),祝日一覧!$A$2:$B$74,2,FALSE)),"","（祝）"))</f>
        <v>土</v>
      </c>
      <c r="U31" s="63"/>
      <c r="V31" s="107"/>
      <c r="W31" s="60" t="str">
        <f>IF(MONTH(DATE(($C$3),X$6,$A31))&lt;&gt;X$6,"",CHOOSE(WEEKDAY(DATE(($C$3),X$6,$A31),1),"日","月","火","水","木","金","土")&amp;IF(ISNA(VLOOKUP(DATE(($C$3),X$6,$A31),祝日一覧!$A$2:$B$74,2,FALSE)),"","（祝）"))</f>
        <v>火</v>
      </c>
      <c r="X31" s="63"/>
      <c r="Y31" s="107"/>
      <c r="Z31" s="60" t="str">
        <f>IF(MONTH(DATE(($C$3),AA$6,$A31))&lt;&gt;AA$6,"",CHOOSE(WEEKDAY(DATE(($C$3),AA$6,$A31),1),"日","月","火","水","木","金","土")&amp;IF(ISNA(VLOOKUP(DATE(($C$3),AA$6,$A31),祝日一覧!$A$2:$B$74,2,FALSE)),"","（祝）"))</f>
        <v>木</v>
      </c>
      <c r="AA31" s="63"/>
      <c r="AB31" s="107"/>
      <c r="AC31" s="60" t="str">
        <f>IF(MONTH(DATE(($C$3+1),AD$6,$A31))&lt;&gt;AD$6,"",CHOOSE(WEEKDAY(DATE(($C$3+1),AD$6,$A31),1),"日","月","火","水","木","金","土")&amp;IF(ISNA(VLOOKUP(DATE(($C$3+1),AD$6,$A31),祝日一覧!$A$2:$B$74,2,FALSE)),"","（祝）"))</f>
        <v>日</v>
      </c>
      <c r="AD31" s="63"/>
      <c r="AE31" s="107"/>
      <c r="AF31" s="60" t="str">
        <f>IF(MONTH(DATE(($C$3+1),AG$6,$A31))&lt;&gt;AG$6,"",CHOOSE(WEEKDAY(DATE(($C$3+1),AG$6,$A31),1),"日","月","火","水","木","金","土")&amp;IF(ISNA(VLOOKUP(DATE(($C$3+1),AG$6,$A31),祝日一覧!$A$2:$B$74,2,FALSE)),"","（祝）"))</f>
        <v>水</v>
      </c>
      <c r="AG31" s="63"/>
      <c r="AH31" s="107"/>
      <c r="AI31" s="60" t="str">
        <f>IF(MONTH(DATE(($C$3+1),AJ$6,$A31))&lt;&gt;AJ$6,"",CHOOSE(WEEKDAY(DATE(($C$3+1),AJ$6,$A31),1),"日","月","火","水","木","金","土")&amp;IF(ISNA(VLOOKUP(DATE(($C$3+1),AJ$6,$A31),祝日一覧!$A$2:$B$74,2,FALSE)),"","（祝）"))</f>
        <v>水</v>
      </c>
      <c r="AJ31" s="63"/>
      <c r="AK31" s="107"/>
      <c r="AL31" s="89">
        <v>24</v>
      </c>
    </row>
    <row r="32" spans="1:38" ht="14.85" customHeight="1">
      <c r="A32" s="88">
        <v>25</v>
      </c>
      <c r="B32" s="58" t="str">
        <f>IF(MONTH(DATE(($C$3),C$6,$A32))&lt;&gt;C$6,"",CHOOSE(WEEKDAY(DATE(($C$3),C$6,$A32),1),"日","月","火","水","木","金","土")&amp;IF(ISNA(VLOOKUP(DATE(($C$3),C$6,$A32),祝日一覧!$A$2:$B$74,2,FALSE)),"","（祝）"))</f>
        <v>土</v>
      </c>
      <c r="C32" s="63"/>
      <c r="D32" s="107"/>
      <c r="E32" s="60" t="str">
        <f>IF(MONTH(DATE(($C$3),F$6,$A32))&lt;&gt;F$6,"",CHOOSE(WEEKDAY(DATE(($C$3),F$6,$A32),1),"日","月","火","水","木","金","土")&amp;IF(ISNA(VLOOKUP(DATE(($C$3),F$6,$A32),祝日一覧!$A$2:$B$74,2,FALSE)),"","（祝）"))</f>
        <v>月</v>
      </c>
      <c r="F32" s="63"/>
      <c r="G32" s="107"/>
      <c r="H32" s="60" t="str">
        <f>IF(MONTH(DATE(($C$3),I$6,$A32))&lt;&gt;I$6,"",CHOOSE(WEEKDAY(DATE(($C$3),I$6,$A32),1),"日","月","火","水","木","金","土")&amp;IF(ISNA(VLOOKUP(DATE(($C$3),I$6,$A32),祝日一覧!$A$2:$B$74,2,FALSE)),"","（祝）"))</f>
        <v>木</v>
      </c>
      <c r="I32" s="63"/>
      <c r="J32" s="107"/>
      <c r="K32" s="60" t="str">
        <f>IF(MONTH(DATE(($C$3),L$6,$A32))&lt;&gt;L$6,"",CHOOSE(WEEKDAY(DATE(($C$3),L$6,$A32),1),"日","月","火","水","木","金","土")&amp;IF(ISNA(VLOOKUP(DATE(($C$3),L$6,$A32),祝日一覧!$A$2:$B$74,2,FALSE)),"","（祝）"))</f>
        <v>土</v>
      </c>
      <c r="L32" s="63"/>
      <c r="M32" s="107"/>
      <c r="N32" s="60" t="str">
        <f>IF(MONTH(DATE(($C$3),O$6,$A32))&lt;&gt;O$6,"",CHOOSE(WEEKDAY(DATE(($C$3),O$6,$A32),1),"日","月","火","水","木","金","土")&amp;IF(ISNA(VLOOKUP(DATE(($C$3),O$6,$A32),祝日一覧!$A$2:$B$74,2,FALSE)),"","（祝）"))</f>
        <v>火</v>
      </c>
      <c r="O32" s="63"/>
      <c r="P32" s="107"/>
      <c r="Q32" s="60" t="str">
        <f>IF(MONTH(DATE(($C$3),R$6,$A32))&lt;&gt;R$6,"",CHOOSE(WEEKDAY(DATE(($C$3),R$6,$A32),1),"日","月","火","水","木","金","土")&amp;IF(ISNA(VLOOKUP(DATE(($C$3),R$6,$A32),祝日一覧!$A$2:$B$74,2,FALSE)),"","（祝）"))</f>
        <v>金</v>
      </c>
      <c r="R32" s="63"/>
      <c r="S32" s="107"/>
      <c r="T32" s="60" t="str">
        <f>IF(MONTH(DATE(($C$3),U$6,$A32))&lt;&gt;U$6,"",CHOOSE(WEEKDAY(DATE(($C$3),U$6,$A32),1),"日","月","火","水","木","金","土")&amp;IF(ISNA(VLOOKUP(DATE(($C$3),U$6,$A32),祝日一覧!$A$2:$B$74,2,FALSE)),"","（祝）"))</f>
        <v>日</v>
      </c>
      <c r="U32" s="63"/>
      <c r="V32" s="107"/>
      <c r="W32" s="60" t="str">
        <f>IF(MONTH(DATE(($C$3),X$6,$A32))&lt;&gt;X$6,"",CHOOSE(WEEKDAY(DATE(($C$3),X$6,$A32),1),"日","月","火","水","木","金","土")&amp;IF(ISNA(VLOOKUP(DATE(($C$3),X$6,$A32),祝日一覧!$A$2:$B$74,2,FALSE)),"","（祝）"))</f>
        <v>水</v>
      </c>
      <c r="X32" s="63"/>
      <c r="Y32" s="107"/>
      <c r="Z32" s="60" t="str">
        <f>IF(MONTH(DATE(($C$3),AA$6,$A32))&lt;&gt;AA$6,"",CHOOSE(WEEKDAY(DATE(($C$3),AA$6,$A32),1),"日","月","火","水","木","金","土")&amp;IF(ISNA(VLOOKUP(DATE(($C$3),AA$6,$A32),祝日一覧!$A$2:$B$74,2,FALSE)),"","（祝）"))</f>
        <v>金</v>
      </c>
      <c r="AA32" s="63"/>
      <c r="AB32" s="107"/>
      <c r="AC32" s="60" t="str">
        <f>IF(MONTH(DATE(($C$3+1),AD$6,$A32))&lt;&gt;AD$6,"",CHOOSE(WEEKDAY(DATE(($C$3+1),AD$6,$A32),1),"日","月","火","水","木","金","土")&amp;IF(ISNA(VLOOKUP(DATE(($C$3+1),AD$6,$A32),祝日一覧!$A$2:$B$74,2,FALSE)),"","（祝）"))</f>
        <v>月</v>
      </c>
      <c r="AD32" s="63"/>
      <c r="AE32" s="107"/>
      <c r="AF32" s="60" t="str">
        <f>IF(MONTH(DATE(($C$3+1),AG$6,$A32))&lt;&gt;AG$6,"",CHOOSE(WEEKDAY(DATE(($C$3+1),AG$6,$A32),1),"日","月","火","水","木","金","土")&amp;IF(ISNA(VLOOKUP(DATE(($C$3+1),AG$6,$A32),祝日一覧!$A$2:$B$74,2,FALSE)),"","（祝）"))</f>
        <v>木</v>
      </c>
      <c r="AG32" s="63"/>
      <c r="AH32" s="107"/>
      <c r="AI32" s="60" t="str">
        <f>IF(MONTH(DATE(($C$3+1),AJ$6,$A32))&lt;&gt;AJ$6,"",CHOOSE(WEEKDAY(DATE(($C$3+1),AJ$6,$A32),1),"日","月","火","水","木","金","土")&amp;IF(ISNA(VLOOKUP(DATE(($C$3+1),AJ$6,$A32),祝日一覧!$A$2:$B$74,2,FALSE)),"","（祝）"))</f>
        <v>木</v>
      </c>
      <c r="AJ32" s="63"/>
      <c r="AK32" s="107"/>
      <c r="AL32" s="89">
        <v>25</v>
      </c>
    </row>
    <row r="33" spans="1:38" ht="14.85" customHeight="1">
      <c r="A33" s="88">
        <v>26</v>
      </c>
      <c r="B33" s="58" t="str">
        <f>IF(MONTH(DATE(($C$3),C$6,$A33))&lt;&gt;C$6,"",CHOOSE(WEEKDAY(DATE(($C$3),C$6,$A33),1),"日","月","火","水","木","金","土")&amp;IF(ISNA(VLOOKUP(DATE(($C$3),C$6,$A33),祝日一覧!$A$2:$B$74,2,FALSE)),"","（祝）"))</f>
        <v>日</v>
      </c>
      <c r="C33" s="63"/>
      <c r="D33" s="107"/>
      <c r="E33" s="60" t="str">
        <f>IF(MONTH(DATE(($C$3),F$6,$A33))&lt;&gt;F$6,"",CHOOSE(WEEKDAY(DATE(($C$3),F$6,$A33),1),"日","月","火","水","木","金","土")&amp;IF(ISNA(VLOOKUP(DATE(($C$3),F$6,$A33),祝日一覧!$A$2:$B$74,2,FALSE)),"","（祝）"))</f>
        <v>火</v>
      </c>
      <c r="F33" s="63"/>
      <c r="G33" s="107"/>
      <c r="H33" s="60" t="str">
        <f>IF(MONTH(DATE(($C$3),I$6,$A33))&lt;&gt;I$6,"",CHOOSE(WEEKDAY(DATE(($C$3),I$6,$A33),1),"日","月","火","水","木","金","土")&amp;IF(ISNA(VLOOKUP(DATE(($C$3),I$6,$A33),祝日一覧!$A$2:$B$74,2,FALSE)),"","（祝）"))</f>
        <v>金</v>
      </c>
      <c r="I33" s="63"/>
      <c r="J33" s="107"/>
      <c r="K33" s="60" t="str">
        <f>IF(MONTH(DATE(($C$3),L$6,$A33))&lt;&gt;L$6,"",CHOOSE(WEEKDAY(DATE(($C$3),L$6,$A33),1),"日","月","火","水","木","金","土")&amp;IF(ISNA(VLOOKUP(DATE(($C$3),L$6,$A33),祝日一覧!$A$2:$B$74,2,FALSE)),"","（祝）"))</f>
        <v>日</v>
      </c>
      <c r="L33" s="63"/>
      <c r="M33" s="107"/>
      <c r="N33" s="60" t="str">
        <f>IF(MONTH(DATE(($C$3),O$6,$A33))&lt;&gt;O$6,"",CHOOSE(WEEKDAY(DATE(($C$3),O$6,$A33),1),"日","月","火","水","木","金","土")&amp;IF(ISNA(VLOOKUP(DATE(($C$3),O$6,$A33),祝日一覧!$A$2:$B$74,2,FALSE)),"","（祝）"))</f>
        <v>水</v>
      </c>
      <c r="O33" s="63"/>
      <c r="P33" s="107"/>
      <c r="Q33" s="60" t="str">
        <f>IF(MONTH(DATE(($C$3),R$6,$A33))&lt;&gt;R$6,"",CHOOSE(WEEKDAY(DATE(($C$3),R$6,$A33),1),"日","月","火","水","木","金","土")&amp;IF(ISNA(VLOOKUP(DATE(($C$3),R$6,$A33),祝日一覧!$A$2:$B$74,2,FALSE)),"","（祝）"))</f>
        <v>土</v>
      </c>
      <c r="R33" s="63"/>
      <c r="S33" s="107"/>
      <c r="T33" s="60" t="str">
        <f>IF(MONTH(DATE(($C$3),U$6,$A33))&lt;&gt;U$6,"",CHOOSE(WEEKDAY(DATE(($C$3),U$6,$A33),1),"日","月","火","水","木","金","土")&amp;IF(ISNA(VLOOKUP(DATE(($C$3),U$6,$A33),祝日一覧!$A$2:$B$74,2,FALSE)),"","（祝）"))</f>
        <v>月</v>
      </c>
      <c r="U33" s="63"/>
      <c r="V33" s="107"/>
      <c r="W33" s="60" t="str">
        <f>IF(MONTH(DATE(($C$3),X$6,$A33))&lt;&gt;X$6,"",CHOOSE(WEEKDAY(DATE(($C$3),X$6,$A33),1),"日","月","火","水","木","金","土")&amp;IF(ISNA(VLOOKUP(DATE(($C$3),X$6,$A33),祝日一覧!$A$2:$B$74,2,FALSE)),"","（祝）"))</f>
        <v>木</v>
      </c>
      <c r="X33" s="63"/>
      <c r="Y33" s="107"/>
      <c r="Z33" s="60" t="str">
        <f>IF(MONTH(DATE(($C$3),AA$6,$A33))&lt;&gt;AA$6,"",CHOOSE(WEEKDAY(DATE(($C$3),AA$6,$A33),1),"日","月","火","水","木","金","土")&amp;IF(ISNA(VLOOKUP(DATE(($C$3),AA$6,$A33),祝日一覧!$A$2:$B$74,2,FALSE)),"","（祝）"))</f>
        <v>土</v>
      </c>
      <c r="AA33" s="63"/>
      <c r="AB33" s="107"/>
      <c r="AC33" s="60" t="str">
        <f>IF(MONTH(DATE(($C$3+1),AD$6,$A33))&lt;&gt;AD$6,"",CHOOSE(WEEKDAY(DATE(($C$3+1),AD$6,$A33),1),"日","月","火","水","木","金","土")&amp;IF(ISNA(VLOOKUP(DATE(($C$3+1),AD$6,$A33),祝日一覧!$A$2:$B$74,2,FALSE)),"","（祝）"))</f>
        <v>火</v>
      </c>
      <c r="AD33" s="63"/>
      <c r="AE33" s="107"/>
      <c r="AF33" s="60" t="str">
        <f>IF(MONTH(DATE(($C$3+1),AG$6,$A33))&lt;&gt;AG$6,"",CHOOSE(WEEKDAY(DATE(($C$3+1),AG$6,$A33),1),"日","月","火","水","木","金","土")&amp;IF(ISNA(VLOOKUP(DATE(($C$3+1),AG$6,$A33),祝日一覧!$A$2:$B$74,2,FALSE)),"","（祝）"))</f>
        <v>金</v>
      </c>
      <c r="AG33" s="63"/>
      <c r="AH33" s="107"/>
      <c r="AI33" s="60" t="str">
        <f>IF(MONTH(DATE(($C$3+1),AJ$6,$A33))&lt;&gt;AJ$6,"",CHOOSE(WEEKDAY(DATE(($C$3+1),AJ$6,$A33),1),"日","月","火","水","木","金","土")&amp;IF(ISNA(VLOOKUP(DATE(($C$3+1),AJ$6,$A33),祝日一覧!$A$2:$B$74,2,FALSE)),"","（祝）"))</f>
        <v>金</v>
      </c>
      <c r="AJ33" s="63"/>
      <c r="AK33" s="107"/>
      <c r="AL33" s="89">
        <v>26</v>
      </c>
    </row>
    <row r="34" spans="1:38" ht="14.85" customHeight="1">
      <c r="A34" s="88">
        <v>27</v>
      </c>
      <c r="B34" s="58" t="str">
        <f>IF(MONTH(DATE(($C$3),C$6,$A34))&lt;&gt;C$6,"",CHOOSE(WEEKDAY(DATE(($C$3),C$6,$A34),1),"日","月","火","水","木","金","土")&amp;IF(ISNA(VLOOKUP(DATE(($C$3),C$6,$A34),祝日一覧!$A$2:$B$74,2,FALSE)),"","（祝）"))</f>
        <v>月</v>
      </c>
      <c r="C34" s="63"/>
      <c r="D34" s="107"/>
      <c r="E34" s="60" t="str">
        <f>IF(MONTH(DATE(($C$3),F$6,$A34))&lt;&gt;F$6,"",CHOOSE(WEEKDAY(DATE(($C$3),F$6,$A34),1),"日","月","火","水","木","金","土")&amp;IF(ISNA(VLOOKUP(DATE(($C$3),F$6,$A34),祝日一覧!$A$2:$B$74,2,FALSE)),"","（祝）"))</f>
        <v>水</v>
      </c>
      <c r="F34" s="63"/>
      <c r="G34" s="107"/>
      <c r="H34" s="60" t="str">
        <f>IF(MONTH(DATE(($C$3),I$6,$A34))&lt;&gt;I$6,"",CHOOSE(WEEKDAY(DATE(($C$3),I$6,$A34),1),"日","月","火","水","木","金","土")&amp;IF(ISNA(VLOOKUP(DATE(($C$3),I$6,$A34),祝日一覧!$A$2:$B$74,2,FALSE)),"","（祝）"))</f>
        <v>土</v>
      </c>
      <c r="I34" s="63"/>
      <c r="J34" s="107"/>
      <c r="K34" s="60" t="str">
        <f>IF(MONTH(DATE(($C$3),L$6,$A34))&lt;&gt;L$6,"",CHOOSE(WEEKDAY(DATE(($C$3),L$6,$A34),1),"日","月","火","水","木","金","土")&amp;IF(ISNA(VLOOKUP(DATE(($C$3),L$6,$A34),祝日一覧!$A$2:$B$74,2,FALSE)),"","（祝）"))</f>
        <v>月</v>
      </c>
      <c r="L34" s="63"/>
      <c r="M34" s="107"/>
      <c r="N34" s="60" t="str">
        <f>IF(MONTH(DATE(($C$3),O$6,$A34))&lt;&gt;O$6,"",CHOOSE(WEEKDAY(DATE(($C$3),O$6,$A34),1),"日","月","火","水","木","金","土")&amp;IF(ISNA(VLOOKUP(DATE(($C$3),O$6,$A34),祝日一覧!$A$2:$B$74,2,FALSE)),"","（祝）"))</f>
        <v>木</v>
      </c>
      <c r="O34" s="63"/>
      <c r="P34" s="107"/>
      <c r="Q34" s="60" t="str">
        <f>IF(MONTH(DATE(($C$3),R$6,$A34))&lt;&gt;R$6,"",CHOOSE(WEEKDAY(DATE(($C$3),R$6,$A34),1),"日","月","火","水","木","金","土")&amp;IF(ISNA(VLOOKUP(DATE(($C$3),R$6,$A34),祝日一覧!$A$2:$B$74,2,FALSE)),"","（祝）"))</f>
        <v>日</v>
      </c>
      <c r="R34" s="63"/>
      <c r="S34" s="107"/>
      <c r="T34" s="60" t="str">
        <f>IF(MONTH(DATE(($C$3),U$6,$A34))&lt;&gt;U$6,"",CHOOSE(WEEKDAY(DATE(($C$3),U$6,$A34),1),"日","月","火","水","木","金","土")&amp;IF(ISNA(VLOOKUP(DATE(($C$3),U$6,$A34),祝日一覧!$A$2:$B$74,2,FALSE)),"","（祝）"))</f>
        <v>火</v>
      </c>
      <c r="U34" s="63"/>
      <c r="V34" s="107"/>
      <c r="W34" s="60" t="str">
        <f>IF(MONTH(DATE(($C$3),X$6,$A34))&lt;&gt;X$6,"",CHOOSE(WEEKDAY(DATE(($C$3),X$6,$A34),1),"日","月","火","水","木","金","土")&amp;IF(ISNA(VLOOKUP(DATE(($C$3),X$6,$A34),祝日一覧!$A$2:$B$74,2,FALSE)),"","（祝）"))</f>
        <v>金</v>
      </c>
      <c r="X34" s="63"/>
      <c r="Y34" s="107"/>
      <c r="Z34" s="60" t="str">
        <f>IF(MONTH(DATE(($C$3),AA$6,$A34))&lt;&gt;AA$6,"",CHOOSE(WEEKDAY(DATE(($C$3),AA$6,$A34),1),"日","月","火","水","木","金","土")&amp;IF(ISNA(VLOOKUP(DATE(($C$3),AA$6,$A34),祝日一覧!$A$2:$B$74,2,FALSE)),"","（祝）"))</f>
        <v>日</v>
      </c>
      <c r="AA34" s="63"/>
      <c r="AB34" s="107"/>
      <c r="AC34" s="60" t="str">
        <f>IF(MONTH(DATE(($C$3+1),AD$6,$A34))&lt;&gt;AD$6,"",CHOOSE(WEEKDAY(DATE(($C$3+1),AD$6,$A34),1),"日","月","火","水","木","金","土")&amp;IF(ISNA(VLOOKUP(DATE(($C$3+1),AD$6,$A34),祝日一覧!$A$2:$B$74,2,FALSE)),"","（祝）"))</f>
        <v>水</v>
      </c>
      <c r="AD34" s="63"/>
      <c r="AE34" s="107"/>
      <c r="AF34" s="60" t="str">
        <f>IF(MONTH(DATE(($C$3+1),AG$6,$A34))&lt;&gt;AG$6,"",CHOOSE(WEEKDAY(DATE(($C$3+1),AG$6,$A34),1),"日","月","火","水","木","金","土")&amp;IF(ISNA(VLOOKUP(DATE(($C$3+1),AG$6,$A34),祝日一覧!$A$2:$B$74,2,FALSE)),"","（祝）"))</f>
        <v>土</v>
      </c>
      <c r="AG34" s="63"/>
      <c r="AH34" s="107"/>
      <c r="AI34" s="60" t="str">
        <f>IF(MONTH(DATE(($C$3+1),AJ$6,$A34))&lt;&gt;AJ$6,"",CHOOSE(WEEKDAY(DATE(($C$3+1),AJ$6,$A34),1),"日","月","火","水","木","金","土")&amp;IF(ISNA(VLOOKUP(DATE(($C$3+1),AJ$6,$A34),祝日一覧!$A$2:$B$74,2,FALSE)),"","（祝）"))</f>
        <v>土</v>
      </c>
      <c r="AJ34" s="63"/>
      <c r="AK34" s="107"/>
      <c r="AL34" s="89">
        <v>27</v>
      </c>
    </row>
    <row r="35" spans="1:38" ht="14.85" customHeight="1">
      <c r="A35" s="88">
        <v>28</v>
      </c>
      <c r="B35" s="58" t="str">
        <f>IF(MONTH(DATE(($C$3),C$6,$A35))&lt;&gt;C$6,"",CHOOSE(WEEKDAY(DATE(($C$3),C$6,$A35),1),"日","月","火","水","木","金","土")&amp;IF(ISNA(VLOOKUP(DATE(($C$3),C$6,$A35),祝日一覧!$A$2:$B$74,2,FALSE)),"","（祝）"))</f>
        <v>火</v>
      </c>
      <c r="C35" s="63"/>
      <c r="D35" s="107"/>
      <c r="E35" s="60" t="str">
        <f>IF(MONTH(DATE(($C$3),F$6,$A35))&lt;&gt;F$6,"",CHOOSE(WEEKDAY(DATE(($C$3),F$6,$A35),1),"日","月","火","水","木","金","土")&amp;IF(ISNA(VLOOKUP(DATE(($C$3),F$6,$A35),祝日一覧!$A$2:$B$74,2,FALSE)),"","（祝）"))</f>
        <v>木</v>
      </c>
      <c r="F35" s="63"/>
      <c r="G35" s="107"/>
      <c r="H35" s="60" t="str">
        <f>IF(MONTH(DATE(($C$3),I$6,$A35))&lt;&gt;I$6,"",CHOOSE(WEEKDAY(DATE(($C$3),I$6,$A35),1),"日","月","火","水","木","金","土")&amp;IF(ISNA(VLOOKUP(DATE(($C$3),I$6,$A35),祝日一覧!$A$2:$B$74,2,FALSE)),"","（祝）"))</f>
        <v>日</v>
      </c>
      <c r="I35" s="63"/>
      <c r="J35" s="107"/>
      <c r="K35" s="60" t="str">
        <f>IF(MONTH(DATE(($C$3),L$6,$A35))&lt;&gt;L$6,"",CHOOSE(WEEKDAY(DATE(($C$3),L$6,$A35),1),"日","月","火","水","木","金","土")&amp;IF(ISNA(VLOOKUP(DATE(($C$3),L$6,$A35),祝日一覧!$A$2:$B$74,2,FALSE)),"","（祝）"))</f>
        <v>火</v>
      </c>
      <c r="L35" s="63"/>
      <c r="M35" s="107"/>
      <c r="N35" s="60" t="str">
        <f>IF(MONTH(DATE(($C$3),O$6,$A35))&lt;&gt;O$6,"",CHOOSE(WEEKDAY(DATE(($C$3),O$6,$A35),1),"日","月","火","水","木","金","土")&amp;IF(ISNA(VLOOKUP(DATE(($C$3),O$6,$A35),祝日一覧!$A$2:$B$74,2,FALSE)),"","（祝）"))</f>
        <v>金</v>
      </c>
      <c r="O35" s="63"/>
      <c r="P35" s="107"/>
      <c r="Q35" s="60" t="str">
        <f>IF(MONTH(DATE(($C$3),R$6,$A35))&lt;&gt;R$6,"",CHOOSE(WEEKDAY(DATE(($C$3),R$6,$A35),1),"日","月","火","水","木","金","土")&amp;IF(ISNA(VLOOKUP(DATE(($C$3),R$6,$A35),祝日一覧!$A$2:$B$74,2,FALSE)),"","（祝）"))</f>
        <v>月</v>
      </c>
      <c r="R35" s="63"/>
      <c r="S35" s="107"/>
      <c r="T35" s="60" t="str">
        <f>IF(MONTH(DATE(($C$3),U$6,$A35))&lt;&gt;U$6,"",CHOOSE(WEEKDAY(DATE(($C$3),U$6,$A35),1),"日","月","火","水","木","金","土")&amp;IF(ISNA(VLOOKUP(DATE(($C$3),U$6,$A35),祝日一覧!$A$2:$B$74,2,FALSE)),"","（祝）"))</f>
        <v>水</v>
      </c>
      <c r="U35" s="63"/>
      <c r="V35" s="107"/>
      <c r="W35" s="60" t="str">
        <f>IF(MONTH(DATE(($C$3),X$6,$A35))&lt;&gt;X$6,"",CHOOSE(WEEKDAY(DATE(($C$3),X$6,$A35),1),"日","月","火","水","木","金","土")&amp;IF(ISNA(VLOOKUP(DATE(($C$3),X$6,$A35),祝日一覧!$A$2:$B$74,2,FALSE)),"","（祝）"))</f>
        <v>土</v>
      </c>
      <c r="X35" s="63"/>
      <c r="Y35" s="107"/>
      <c r="Z35" s="60" t="str">
        <f>IF(MONTH(DATE(($C$3),AA$6,$A35))&lt;&gt;AA$6,"",CHOOSE(WEEKDAY(DATE(($C$3),AA$6,$A35),1),"日","月","火","水","木","金","土")&amp;IF(ISNA(VLOOKUP(DATE(($C$3),AA$6,$A35),祝日一覧!$A$2:$B$74,2,FALSE)),"","（祝）"))</f>
        <v>月</v>
      </c>
      <c r="AA35" s="63"/>
      <c r="AB35" s="107"/>
      <c r="AC35" s="60" t="str">
        <f>IF(MONTH(DATE(($C$3+1),AD$6,$A35))&lt;&gt;AD$6,"",CHOOSE(WEEKDAY(DATE(($C$3+1),AD$6,$A35),1),"日","月","火","水","木","金","土")&amp;IF(ISNA(VLOOKUP(DATE(($C$3+1),AD$6,$A35),祝日一覧!$A$2:$B$74,2,FALSE)),"","（祝）"))</f>
        <v>木</v>
      </c>
      <c r="AD35" s="63"/>
      <c r="AE35" s="107"/>
      <c r="AF35" s="60" t="str">
        <f>IF(MONTH(DATE(($C$3+1),AG$6,$A35))&lt;&gt;AG$6,"",CHOOSE(WEEKDAY(DATE(($C$3+1),AG$6,$A35),1),"日","月","火","水","木","金","土")&amp;IF(ISNA(VLOOKUP(DATE(($C$3+1),AG$6,$A35),祝日一覧!$A$2:$B$74,2,FALSE)),"","（祝）"))</f>
        <v>日</v>
      </c>
      <c r="AG35" s="63"/>
      <c r="AH35" s="107"/>
      <c r="AI35" s="60" t="str">
        <f>IF(MONTH(DATE(($C$3+1),AJ$6,$A35))&lt;&gt;AJ$6,"",CHOOSE(WEEKDAY(DATE(($C$3+1),AJ$6,$A35),1),"日","月","火","水","木","金","土")&amp;IF(ISNA(VLOOKUP(DATE(($C$3+1),AJ$6,$A35),祝日一覧!$A$2:$B$74,2,FALSE)),"","（祝）"))</f>
        <v>日</v>
      </c>
      <c r="AJ35" s="63"/>
      <c r="AK35" s="107"/>
      <c r="AL35" s="89">
        <v>28</v>
      </c>
    </row>
    <row r="36" spans="1:38" ht="14.85" customHeight="1">
      <c r="A36" s="88">
        <v>29</v>
      </c>
      <c r="B36" s="58" t="str">
        <f>IF(MONTH(DATE(($C$3),C$6,$A36))&lt;&gt;C$6,"",CHOOSE(WEEKDAY(DATE(($C$3),C$6,$A36),1),"日","月","火","水","木","金","土")&amp;IF(ISNA(VLOOKUP(DATE(($C$3),C$6,$A36),祝日一覧!$A$2:$B$74,2,FALSE)),"","（祝）"))</f>
        <v>水（祝）</v>
      </c>
      <c r="C36" s="63"/>
      <c r="D36" s="107"/>
      <c r="E36" s="60" t="str">
        <f>IF(MONTH(DATE(($C$3),F$6,$A36))&lt;&gt;F$6,"",CHOOSE(WEEKDAY(DATE(($C$3),F$6,$A36),1),"日","月","火","水","木","金","土")&amp;IF(ISNA(VLOOKUP(DATE(($C$3),F$6,$A36),祝日一覧!$A$2:$B$74,2,FALSE)),"","（祝）"))</f>
        <v>金</v>
      </c>
      <c r="F36" s="63"/>
      <c r="G36" s="107"/>
      <c r="H36" s="60" t="str">
        <f>IF(MONTH(DATE(($C$3),I$6,$A36))&lt;&gt;I$6,"",CHOOSE(WEEKDAY(DATE(($C$3),I$6,$A36),1),"日","月","火","水","木","金","土")&amp;IF(ISNA(VLOOKUP(DATE(($C$3),I$6,$A36),祝日一覧!$A$2:$B$74,2,FALSE)),"","（祝）"))</f>
        <v>月</v>
      </c>
      <c r="I36" s="63"/>
      <c r="J36" s="107"/>
      <c r="K36" s="60" t="str">
        <f>IF(MONTH(DATE(($C$3),L$6,$A36))&lt;&gt;L$6,"",CHOOSE(WEEKDAY(DATE(($C$3),L$6,$A36),1),"日","月","火","水","木","金","土")&amp;IF(ISNA(VLOOKUP(DATE(($C$3),L$6,$A36),祝日一覧!$A$2:$B$74,2,FALSE)),"","（祝）"))</f>
        <v>水</v>
      </c>
      <c r="L36" s="63"/>
      <c r="M36" s="107"/>
      <c r="N36" s="60" t="str">
        <f>IF(MONTH(DATE(($C$3),O$6,$A36))&lt;&gt;O$6,"",CHOOSE(WEEKDAY(DATE(($C$3),O$6,$A36),1),"日","月","火","水","木","金","土")&amp;IF(ISNA(VLOOKUP(DATE(($C$3),O$6,$A36),祝日一覧!$A$2:$B$74,2,FALSE)),"","（祝）"))</f>
        <v>土</v>
      </c>
      <c r="O36" s="63"/>
      <c r="P36" s="107"/>
      <c r="Q36" s="60" t="str">
        <f>IF(MONTH(DATE(($C$3),R$6,$A36))&lt;&gt;R$6,"",CHOOSE(WEEKDAY(DATE(($C$3),R$6,$A36),1),"日","月","火","水","木","金","土")&amp;IF(ISNA(VLOOKUP(DATE(($C$3),R$6,$A36),祝日一覧!$A$2:$B$74,2,FALSE)),"","（祝）"))</f>
        <v>火</v>
      </c>
      <c r="R36" s="63"/>
      <c r="S36" s="107"/>
      <c r="T36" s="60" t="str">
        <f>IF(MONTH(DATE(($C$3),U$6,$A36))&lt;&gt;U$6,"",CHOOSE(WEEKDAY(DATE(($C$3),U$6,$A36),1),"日","月","火","水","木","金","土")&amp;IF(ISNA(VLOOKUP(DATE(($C$3),U$6,$A36),祝日一覧!$A$2:$B$74,2,FALSE)),"","（祝）"))</f>
        <v>木</v>
      </c>
      <c r="U36" s="63"/>
      <c r="V36" s="107"/>
      <c r="W36" s="60" t="str">
        <f>IF(MONTH(DATE(($C$3),X$6,$A36))&lt;&gt;X$6,"",CHOOSE(WEEKDAY(DATE(($C$3),X$6,$A36),1),"日","月","火","水","木","金","土")&amp;IF(ISNA(VLOOKUP(DATE(($C$3),X$6,$A36),祝日一覧!$A$2:$B$74,2,FALSE)),"","（祝）"))</f>
        <v>日</v>
      </c>
      <c r="X36" s="63"/>
      <c r="Y36" s="107"/>
      <c r="Z36" s="60" t="str">
        <f>IF(MONTH(DATE(($C$3),AA$6,$A36))&lt;&gt;AA$6,"",CHOOSE(WEEKDAY(DATE(($C$3),AA$6,$A36),1),"日","月","火","水","木","金","土")&amp;IF(ISNA(VLOOKUP(DATE(($C$3),AA$6,$A36),祝日一覧!$A$2:$B$74,2,FALSE)),"","（祝）"))</f>
        <v>火</v>
      </c>
      <c r="AA36" s="63"/>
      <c r="AB36" s="107"/>
      <c r="AC36" s="60" t="str">
        <f>IF(MONTH(DATE(($C$3+1),AD$6,$A36))&lt;&gt;AD$6,"",CHOOSE(WEEKDAY(DATE(($C$3+1),AD$6,$A36),1),"日","月","火","水","木","金","土")&amp;IF(ISNA(VLOOKUP(DATE(($C$3+1),AD$6,$A36),祝日一覧!$A$2:$B$74,2,FALSE)),"","（祝）"))</f>
        <v>金</v>
      </c>
      <c r="AD36" s="63"/>
      <c r="AE36" s="107"/>
      <c r="AF36" s="60" t="str">
        <f>IF(MONTH(DATE(($C$3+1),AG$6,$A36))&lt;&gt;AG$6,"",CHOOSE(WEEKDAY(DATE(($C$3+1),AG$6,$A36),1),"日","月","火","水","木","金","土")&amp;IF(ISNA(VLOOKUP(DATE(($C$3+1),AG$6,$A36),祝日一覧!$A$2:$B$74,2,FALSE)),"","（祝）"))</f>
        <v/>
      </c>
      <c r="AG36" s="63"/>
      <c r="AH36" s="107"/>
      <c r="AI36" s="60" t="str">
        <f>IF(MONTH(DATE(($C$3+1),AJ$6,$A36))&lt;&gt;AJ$6,"",CHOOSE(WEEKDAY(DATE(($C$3+1),AJ$6,$A36),1),"日","月","火","水","木","金","土")&amp;IF(ISNA(VLOOKUP(DATE(($C$3+1),AJ$6,$A36),祝日一覧!$A$2:$B$74,2,FALSE)),"","（祝）"))</f>
        <v>月</v>
      </c>
      <c r="AJ36" s="63"/>
      <c r="AK36" s="107"/>
      <c r="AL36" s="89">
        <v>29</v>
      </c>
    </row>
    <row r="37" spans="1:38" ht="14.85" customHeight="1">
      <c r="A37" s="88">
        <v>30</v>
      </c>
      <c r="B37" s="58" t="str">
        <f>IF(MONTH(DATE(($C$3),C$6,$A37))&lt;&gt;C$6,"",CHOOSE(WEEKDAY(DATE(($C$3),C$6,$A37),1),"日","月","火","水","木","金","土")&amp;IF(ISNA(VLOOKUP(DATE(($C$3),C$6,$A37),祝日一覧!$A$2:$B$74,2,FALSE)),"","（祝）"))</f>
        <v>木</v>
      </c>
      <c r="C37" s="63"/>
      <c r="D37" s="107"/>
      <c r="E37" s="60" t="str">
        <f>IF(MONTH(DATE(($C$3),F$6,$A37))&lt;&gt;F$6,"",CHOOSE(WEEKDAY(DATE(($C$3),F$6,$A37),1),"日","月","火","水","木","金","土")&amp;IF(ISNA(VLOOKUP(DATE(($C$3),F$6,$A37),祝日一覧!$A$2:$B$74,2,FALSE)),"","（祝）"))</f>
        <v>土</v>
      </c>
      <c r="F37" s="63"/>
      <c r="G37" s="107"/>
      <c r="H37" s="60" t="str">
        <f>IF(MONTH(DATE(($C$3),I$6,$A37))&lt;&gt;I$6,"",CHOOSE(WEEKDAY(DATE(($C$3),I$6,$A37),1),"日","月","火","水","木","金","土")&amp;IF(ISNA(VLOOKUP(DATE(($C$3),I$6,$A37),祝日一覧!$A$2:$B$74,2,FALSE)),"","（祝）"))</f>
        <v>火</v>
      </c>
      <c r="I37" s="63"/>
      <c r="J37" s="107"/>
      <c r="K37" s="60" t="str">
        <f>IF(MONTH(DATE(($C$3),L$6,$A37))&lt;&gt;L$6,"",CHOOSE(WEEKDAY(DATE(($C$3),L$6,$A37),1),"日","月","火","水","木","金","土")&amp;IF(ISNA(VLOOKUP(DATE(($C$3),L$6,$A37),祝日一覧!$A$2:$B$74,2,FALSE)),"","（祝）"))</f>
        <v>木</v>
      </c>
      <c r="L37" s="63"/>
      <c r="M37" s="107"/>
      <c r="N37" s="60" t="str">
        <f>IF(MONTH(DATE(($C$3),O$6,$A37))&lt;&gt;O$6,"",CHOOSE(WEEKDAY(DATE(($C$3),O$6,$A37),1),"日","月","火","水","木","金","土")&amp;IF(ISNA(VLOOKUP(DATE(($C$3),O$6,$A37),祝日一覧!$A$2:$B$74,2,FALSE)),"","（祝）"))</f>
        <v>日</v>
      </c>
      <c r="O37" s="63"/>
      <c r="P37" s="107"/>
      <c r="Q37" s="60" t="str">
        <f>IF(MONTH(DATE(($C$3),R$6,$A37))&lt;&gt;R$6,"",CHOOSE(WEEKDAY(DATE(($C$3),R$6,$A37),1),"日","月","火","水","木","金","土")&amp;IF(ISNA(VLOOKUP(DATE(($C$3),R$6,$A37),祝日一覧!$A$2:$B$74,2,FALSE)),"","（祝）"))</f>
        <v>水</v>
      </c>
      <c r="R37" s="63"/>
      <c r="S37" s="107"/>
      <c r="T37" s="60" t="str">
        <f>IF(MONTH(DATE(($C$3),U$6,$A37))&lt;&gt;U$6,"",CHOOSE(WEEKDAY(DATE(($C$3),U$6,$A37),1),"日","月","火","水","木","金","土")&amp;IF(ISNA(VLOOKUP(DATE(($C$3),U$6,$A37),祝日一覧!$A$2:$B$74,2,FALSE)),"","（祝）"))</f>
        <v>金</v>
      </c>
      <c r="U37" s="63"/>
      <c r="V37" s="107"/>
      <c r="W37" s="60" t="str">
        <f>IF(MONTH(DATE(($C$3),X$6,$A37))&lt;&gt;X$6,"",CHOOSE(WEEKDAY(DATE(($C$3),X$6,$A37),1),"日","月","火","水","木","金","土")&amp;IF(ISNA(VLOOKUP(DATE(($C$3),X$6,$A37),祝日一覧!$A$2:$B$74,2,FALSE)),"","（祝）"))</f>
        <v>月</v>
      </c>
      <c r="X37" s="63"/>
      <c r="Y37" s="107"/>
      <c r="Z37" s="60" t="str">
        <f>IF(MONTH(DATE(($C$3),AA$6,$A37))&lt;&gt;AA$6,"",CHOOSE(WEEKDAY(DATE(($C$3),AA$6,$A37),1),"日","月","火","水","木","金","土")&amp;IF(ISNA(VLOOKUP(DATE(($C$3),AA$6,$A37),祝日一覧!$A$2:$B$74,2,FALSE)),"","（祝）"))</f>
        <v>水</v>
      </c>
      <c r="AA37" s="63"/>
      <c r="AB37" s="107"/>
      <c r="AC37" s="60" t="str">
        <f>IF(MONTH(DATE(($C$3+1),AD$6,$A37))&lt;&gt;AD$6,"",CHOOSE(WEEKDAY(DATE(($C$3+1),AD$6,$A37),1),"日","月","火","水","木","金","土")&amp;IF(ISNA(VLOOKUP(DATE(($C$3+1),AD$6,$A37),祝日一覧!$A$2:$B$74,2,FALSE)),"","（祝）"))</f>
        <v>土</v>
      </c>
      <c r="AD37" s="63"/>
      <c r="AE37" s="107"/>
      <c r="AF37" s="62" t="str">
        <f>IF(MONTH(DATE(($C$3+1),AG$6,$A37))&lt;&gt;AG$6,"",CHOOSE(WEEKDAY(DATE(($C$3+1),AG$6,$A37),1),"日","月","火","水","木","金","土")&amp;IF(ISNA(VLOOKUP(DATE(($C$3+1),AG$6,$A37),祝日一覧!$A$2:$B$74,2,FALSE)),"","（祝）"))</f>
        <v/>
      </c>
      <c r="AG37" s="63"/>
      <c r="AH37" s="107"/>
      <c r="AI37" s="60" t="str">
        <f>IF(MONTH(DATE(($C$3+1),AJ$6,$A37))&lt;&gt;AJ$6,"",CHOOSE(WEEKDAY(DATE(($C$3+1),AJ$6,$A37),1),"日","月","火","水","木","金","土")&amp;IF(ISNA(VLOOKUP(DATE(($C$3+1),AJ$6,$A37),祝日一覧!$A$2:$B$74,2,FALSE)),"","（祝）"))</f>
        <v>火</v>
      </c>
      <c r="AJ37" s="63"/>
      <c r="AK37" s="107"/>
      <c r="AL37" s="89">
        <v>30</v>
      </c>
    </row>
    <row r="38" spans="1:38" ht="14.85" customHeight="1" thickBot="1">
      <c r="A38" s="90">
        <v>31</v>
      </c>
      <c r="B38" s="59" t="str">
        <f>IF(MONTH(DATE(($C$3),C$6,$A38))&lt;&gt;C$6,"",CHOOSE(WEEKDAY(DATE(($C$3),C$6,$A38),1),"日","月","火","水","木","金","土")&amp;IF(ISNA(VLOOKUP(DATE(($C$3),C$6,$A38),祝日一覧!$A$2:$B$74,2,FALSE)),"","（祝）"))</f>
        <v/>
      </c>
      <c r="C38" s="64"/>
      <c r="D38" s="108"/>
      <c r="E38" s="60" t="str">
        <f>IF(MONTH(DATE(($C$3),F$6,$A38))&lt;&gt;F$6,"",CHOOSE(WEEKDAY(DATE(($C$3),F$6,$A38),1),"日","月","火","水","木","金","土")&amp;IF(ISNA(VLOOKUP(DATE(($C$3),F$6,$A38),祝日一覧!$A$2:$B$74,2,FALSE)),"","（祝）"))</f>
        <v>日</v>
      </c>
      <c r="F38" s="64"/>
      <c r="G38" s="108"/>
      <c r="H38" s="61" t="str">
        <f>IF(MONTH(DATE(($C$3),I$6,$A38))&lt;&gt;I$6,"",CHOOSE(WEEKDAY(DATE(($C$3),I$6,$A38),1),"日","月","火","水","木","金","土")&amp;IF(ISNA(VLOOKUP(DATE(($C$3),I$6,$A38),祝日一覧!$A$2:$B$74,2,FALSE)),"","（祝）"))</f>
        <v/>
      </c>
      <c r="I38" s="64"/>
      <c r="J38" s="108"/>
      <c r="K38" s="60" t="str">
        <f>IF(MONTH(DATE(($C$3),L$6,$A38))&lt;&gt;L$6,"",CHOOSE(WEEKDAY(DATE(($C$3),L$6,$A38),1),"日","月","火","水","木","金","土")&amp;IF(ISNA(VLOOKUP(DATE(($C$3),L$6,$A38),祝日一覧!$A$2:$B$74,2,FALSE)),"","（祝）"))</f>
        <v>金</v>
      </c>
      <c r="L38" s="64"/>
      <c r="M38" s="108"/>
      <c r="N38" s="60" t="str">
        <f>IF(MONTH(DATE(($C$3),O$6,$A38))&lt;&gt;O$6,"",CHOOSE(WEEKDAY(DATE(($C$3),O$6,$A38),1),"日","月","火","水","木","金","土")&amp;IF(ISNA(VLOOKUP(DATE(($C$3),O$6,$A38),祝日一覧!$A$2:$B$74,2,FALSE)),"","（祝）"))</f>
        <v>月</v>
      </c>
      <c r="O38" s="64"/>
      <c r="P38" s="108"/>
      <c r="Q38" s="61" t="str">
        <f>IF(MONTH(DATE(($C$3),R$6,$A38))&lt;&gt;R$6,"",CHOOSE(WEEKDAY(DATE(($C$3),R$6,$A38),1),"日","月","火","水","木","金","土")&amp;IF(ISNA(VLOOKUP(DATE(($C$3),R$6,$A38),祝日一覧!$A$2:$B$74,2,FALSE)),"","（祝）"))</f>
        <v/>
      </c>
      <c r="R38" s="64"/>
      <c r="S38" s="108"/>
      <c r="T38" s="60" t="str">
        <f>IF(MONTH(DATE(($C$3),U$6,$A38))&lt;&gt;U$6,"",CHOOSE(WEEKDAY(DATE(($C$3),U$6,$A38),1),"日","月","火","水","木","金","土")&amp;IF(ISNA(VLOOKUP(DATE(($C$3),U$6,$A38),祝日一覧!$A$2:$B$74,2,FALSE)),"","（祝）"))</f>
        <v>土</v>
      </c>
      <c r="U38" s="64"/>
      <c r="V38" s="108"/>
      <c r="W38" s="61" t="str">
        <f>IF(MONTH(DATE(($C$3),X$6,$A38))&lt;&gt;X$6,"",CHOOSE(WEEKDAY(DATE(($C$3),X$6,$A38),1),"日","月","火","水","木","金","土")&amp;IF(ISNA(VLOOKUP(DATE(($C$3),X$6,$A38),祝日一覧!$A$2:$B$74,2,FALSE)),"","（祝）"))</f>
        <v/>
      </c>
      <c r="X38" s="64"/>
      <c r="Y38" s="108"/>
      <c r="Z38" s="60" t="str">
        <f>IF(MONTH(DATE(($C$3),AA$6,$A38))&lt;&gt;AA$6,"",CHOOSE(WEEKDAY(DATE(($C$3),AA$6,$A38),1),"日","月","火","水","木","金","土")&amp;IF(ISNA(VLOOKUP(DATE(($C$3),AA$6,$A38),祝日一覧!$A$2:$B$74,2,FALSE)),"","（祝）"))</f>
        <v>木</v>
      </c>
      <c r="AA38" s="64"/>
      <c r="AB38" s="108"/>
      <c r="AC38" s="60" t="str">
        <f>IF(MONTH(DATE(($C$3+1),AD$6,$A38))&lt;&gt;AD$6,"",CHOOSE(WEEKDAY(DATE(($C$3+1),AD$6,$A38),1),"日","月","火","水","木","金","土")&amp;IF(ISNA(VLOOKUP(DATE(($C$3+1),AD$6,$A38),祝日一覧!$A$2:$B$74,2,FALSE)),"","（祝）"))</f>
        <v>日</v>
      </c>
      <c r="AD38" s="64"/>
      <c r="AE38" s="108"/>
      <c r="AF38" s="61" t="str">
        <f>IF(MONTH(DATE(($C$3+1),AG$6,$A38))&lt;&gt;AG$6,"",CHOOSE(WEEKDAY(DATE(($C$3+1),AG$6,$A38),1),"日","月","火","水","木","金","土")&amp;IF(ISNA(VLOOKUP(DATE(($C$3+1),AG$6,$A38),祝日一覧!$A$2:$B$74,2,FALSE)),"","（祝）"))</f>
        <v/>
      </c>
      <c r="AG38" s="64"/>
      <c r="AH38" s="108"/>
      <c r="AI38" s="60" t="str">
        <f>IF(MONTH(DATE(($C$3+1),AJ$6,$A38))&lt;&gt;AJ$6,"",CHOOSE(WEEKDAY(DATE(($C$3+1),AJ$6,$A38),1),"日","月","火","水","木","金","土")&amp;IF(ISNA(VLOOKUP(DATE(($C$3+1),AJ$6,$A38),祝日一覧!$A$2:$B$74,2,FALSE)),"","（祝）"))</f>
        <v>水</v>
      </c>
      <c r="AJ38" s="64"/>
      <c r="AK38" s="108"/>
      <c r="AL38" s="91">
        <v>31</v>
      </c>
    </row>
    <row r="39" spans="1:38" ht="14.45" customHeight="1">
      <c r="A39" s="242" t="s">
        <v>208</v>
      </c>
      <c r="B39" s="243"/>
      <c r="C39" s="146">
        <f>COUNT(C8:C38)-COUNTA(D8:D38)</f>
        <v>0</v>
      </c>
      <c r="D39" s="66" t="s">
        <v>7</v>
      </c>
      <c r="E39" s="67"/>
      <c r="F39" s="147">
        <f>COUNT(F8:F38)-COUNTA(G8:G38)</f>
        <v>0</v>
      </c>
      <c r="G39" s="66" t="s">
        <v>7</v>
      </c>
      <c r="H39" s="67"/>
      <c r="I39" s="147">
        <f>COUNT(I8:I38)-COUNTA(J8:J38)</f>
        <v>0</v>
      </c>
      <c r="J39" s="66" t="s">
        <v>7</v>
      </c>
      <c r="K39" s="67"/>
      <c r="L39" s="147">
        <f>COUNT(L8:L38)-COUNTA(M8:M38)</f>
        <v>0</v>
      </c>
      <c r="M39" s="66" t="s">
        <v>7</v>
      </c>
      <c r="N39" s="67"/>
      <c r="O39" s="147">
        <f>COUNT(O8:O38)-COUNTA(P8:P38)</f>
        <v>0</v>
      </c>
      <c r="P39" s="66" t="s">
        <v>7</v>
      </c>
      <c r="Q39" s="67"/>
      <c r="R39" s="147">
        <f>COUNT(R8:R38)-COUNTA(S8:S38)</f>
        <v>0</v>
      </c>
      <c r="S39" s="66" t="s">
        <v>7</v>
      </c>
      <c r="T39" s="67"/>
      <c r="U39" s="147">
        <f>COUNT(U8:U38)-COUNTA(V8:V38)</f>
        <v>0</v>
      </c>
      <c r="V39" s="66" t="s">
        <v>7</v>
      </c>
      <c r="W39" s="67"/>
      <c r="X39" s="147">
        <f>COUNT(X8:X38)-COUNTA(Y8:Y38)</f>
        <v>0</v>
      </c>
      <c r="Y39" s="66" t="s">
        <v>7</v>
      </c>
      <c r="Z39" s="67"/>
      <c r="AA39" s="147">
        <f>COUNT(AA8:AA38)-COUNTA(AB8:AB38)</f>
        <v>0</v>
      </c>
      <c r="AB39" s="66" t="s">
        <v>7</v>
      </c>
      <c r="AC39" s="67"/>
      <c r="AD39" s="147">
        <f>COUNT(AD8:AD38)-COUNTA(AE8:AE38)</f>
        <v>0</v>
      </c>
      <c r="AE39" s="66" t="s">
        <v>7</v>
      </c>
      <c r="AF39" s="67"/>
      <c r="AG39" s="147">
        <f>COUNT(AG8:AG38)-COUNTA(AH8:AH38)</f>
        <v>0</v>
      </c>
      <c r="AH39" s="66" t="s">
        <v>7</v>
      </c>
      <c r="AI39" s="67"/>
      <c r="AJ39" s="147">
        <f>COUNT(AJ8:AJ38)-COUNTA(AK8:AK38)</f>
        <v>0</v>
      </c>
      <c r="AK39" s="66" t="s">
        <v>7</v>
      </c>
      <c r="AL39" s="69"/>
    </row>
    <row r="40" spans="1:38" ht="14.45" customHeight="1" thickBot="1">
      <c r="A40" s="240" t="s">
        <v>8</v>
      </c>
      <c r="B40" s="241"/>
      <c r="C40" s="70">
        <f>SUM(C8:C38)</f>
        <v>0</v>
      </c>
      <c r="D40" s="71" t="s">
        <v>6</v>
      </c>
      <c r="E40" s="72"/>
      <c r="F40" s="73">
        <f>SUM(F8:F38)</f>
        <v>0</v>
      </c>
      <c r="G40" s="71" t="s">
        <v>6</v>
      </c>
      <c r="H40" s="72"/>
      <c r="I40" s="73">
        <f>SUM(I8:I38)</f>
        <v>0</v>
      </c>
      <c r="J40" s="71" t="s">
        <v>6</v>
      </c>
      <c r="K40" s="72"/>
      <c r="L40" s="73">
        <f>SUM(L8:L38)</f>
        <v>0</v>
      </c>
      <c r="M40" s="71" t="s">
        <v>6</v>
      </c>
      <c r="N40" s="72"/>
      <c r="O40" s="73">
        <f>SUM(O8:O38)</f>
        <v>0</v>
      </c>
      <c r="P40" s="71" t="s">
        <v>6</v>
      </c>
      <c r="Q40" s="72"/>
      <c r="R40" s="73">
        <f>SUM(R8:R38)</f>
        <v>0</v>
      </c>
      <c r="S40" s="71" t="s">
        <v>6</v>
      </c>
      <c r="T40" s="72"/>
      <c r="U40" s="73">
        <f>SUM(U8:U38)</f>
        <v>0</v>
      </c>
      <c r="V40" s="71" t="s">
        <v>6</v>
      </c>
      <c r="W40" s="72"/>
      <c r="X40" s="73">
        <f>SUM(X8:X38)</f>
        <v>0</v>
      </c>
      <c r="Y40" s="71" t="s">
        <v>6</v>
      </c>
      <c r="Z40" s="72"/>
      <c r="AA40" s="73">
        <f>SUM(AA8:AA38)</f>
        <v>0</v>
      </c>
      <c r="AB40" s="71" t="s">
        <v>6</v>
      </c>
      <c r="AC40" s="72"/>
      <c r="AD40" s="73">
        <f>SUM(AD8:AD38)</f>
        <v>0</v>
      </c>
      <c r="AE40" s="71" t="s">
        <v>6</v>
      </c>
      <c r="AF40" s="72"/>
      <c r="AG40" s="73">
        <f>SUM(AG8:AG38)</f>
        <v>0</v>
      </c>
      <c r="AH40" s="71" t="s">
        <v>6</v>
      </c>
      <c r="AI40" s="72"/>
      <c r="AJ40" s="73">
        <f>SUM(AJ8:AJ38)</f>
        <v>0</v>
      </c>
      <c r="AK40" s="74" t="s">
        <v>6</v>
      </c>
      <c r="AL40" s="75"/>
    </row>
    <row r="41" spans="1:38" ht="8.25" customHeight="1" thickBot="1"/>
    <row r="42" spans="1:38" ht="14.25" thickBot="1">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AF42" s="224" t="s">
        <v>177</v>
      </c>
      <c r="AG42" s="225"/>
      <c r="AH42" s="225"/>
      <c r="AI42" s="202">
        <f>C39+F39+I39+L39+O39+R39+U39+X39+AA39+AD39+AG39+AJ39</f>
        <v>0</v>
      </c>
      <c r="AJ42" s="203"/>
      <c r="AK42" s="203"/>
      <c r="AL42" s="92" t="s">
        <v>7</v>
      </c>
    </row>
    <row r="43" spans="1:38" ht="14.25" thickBot="1">
      <c r="B43" s="83" t="s">
        <v>113</v>
      </c>
      <c r="C43" s="204" t="s">
        <v>225</v>
      </c>
      <c r="D43" s="204"/>
      <c r="E43" s="204"/>
      <c r="F43" s="204"/>
      <c r="G43" s="204"/>
      <c r="H43" s="204"/>
      <c r="I43" s="204"/>
      <c r="J43" s="204"/>
      <c r="K43" s="204"/>
      <c r="L43" s="204"/>
      <c r="M43" s="204"/>
      <c r="N43" s="204"/>
      <c r="O43" s="204"/>
      <c r="P43" s="204"/>
      <c r="Q43" s="204"/>
      <c r="R43" s="204"/>
      <c r="S43" s="204"/>
      <c r="T43" s="204"/>
      <c r="U43" s="204"/>
      <c r="Z43" s="205" t="s">
        <v>179</v>
      </c>
      <c r="AA43" s="206"/>
      <c r="AB43" s="263"/>
      <c r="AC43" s="263"/>
      <c r="AD43" s="109" t="s">
        <v>6</v>
      </c>
      <c r="AF43" s="208" t="s">
        <v>9</v>
      </c>
      <c r="AG43" s="209"/>
      <c r="AH43" s="209"/>
      <c r="AI43" s="210">
        <f>C40+F40+I40+L40+O40+R40+U40+X40+AA40+AD40+AG40+AJ40</f>
        <v>0</v>
      </c>
      <c r="AJ43" s="211"/>
      <c r="AK43" s="211"/>
      <c r="AL43" s="93" t="s">
        <v>6</v>
      </c>
    </row>
    <row r="45" spans="1:38">
      <c r="B45" s="98"/>
      <c r="C45" s="98"/>
      <c r="D45" s="99"/>
      <c r="E45" s="98"/>
      <c r="F45" s="94" t="s">
        <v>11</v>
      </c>
    </row>
    <row r="46" spans="1:38">
      <c r="B46" s="95"/>
      <c r="C46" s="95"/>
      <c r="D46" s="96"/>
      <c r="E46" s="95"/>
      <c r="F46" s="94" t="s">
        <v>12</v>
      </c>
      <c r="G46" s="94"/>
      <c r="H46" s="97"/>
    </row>
  </sheetData>
  <mergeCells count="56">
    <mergeCell ref="AB43:AC43"/>
    <mergeCell ref="AC6:AC7"/>
    <mergeCell ref="AF6:AF7"/>
    <mergeCell ref="AI6:AI7"/>
    <mergeCell ref="G3:I3"/>
    <mergeCell ref="L4:Q4"/>
    <mergeCell ref="R2:R4"/>
    <mergeCell ref="S2:U2"/>
    <mergeCell ref="Z43:AA43"/>
    <mergeCell ref="V2:X2"/>
    <mergeCell ref="Y2:AA2"/>
    <mergeCell ref="S3:U4"/>
    <mergeCell ref="V3:X4"/>
    <mergeCell ref="N6:N7"/>
    <mergeCell ref="Q6:Q7"/>
    <mergeCell ref="T6:T7"/>
    <mergeCell ref="W6:W7"/>
    <mergeCell ref="Z6:Z7"/>
    <mergeCell ref="J3:Q3"/>
    <mergeCell ref="AD2:AF2"/>
    <mergeCell ref="AG2:AL2"/>
    <mergeCell ref="AD3:AF3"/>
    <mergeCell ref="AG3:AL3"/>
    <mergeCell ref="AB2:AC2"/>
    <mergeCell ref="A39:B39"/>
    <mergeCell ref="A40:B40"/>
    <mergeCell ref="AF42:AH42"/>
    <mergeCell ref="AI42:AK42"/>
    <mergeCell ref="C3:F3"/>
    <mergeCell ref="AD4:AF4"/>
    <mergeCell ref="AG4:AL4"/>
    <mergeCell ref="Y3:AA4"/>
    <mergeCell ref="AB3:AC4"/>
    <mergeCell ref="AD5:AI5"/>
    <mergeCell ref="A6:A7"/>
    <mergeCell ref="B6:B7"/>
    <mergeCell ref="E6:E7"/>
    <mergeCell ref="H6:H7"/>
    <mergeCell ref="K6:K7"/>
    <mergeCell ref="AL6:AL7"/>
    <mergeCell ref="C43:U43"/>
    <mergeCell ref="AF43:AH43"/>
    <mergeCell ref="AI43:AK43"/>
    <mergeCell ref="AD6:AE6"/>
    <mergeCell ref="AG6:AH6"/>
    <mergeCell ref="AJ6:AK6"/>
    <mergeCell ref="C6:D6"/>
    <mergeCell ref="F6:G6"/>
    <mergeCell ref="I6:J6"/>
    <mergeCell ref="L6:M6"/>
    <mergeCell ref="O6:P6"/>
    <mergeCell ref="R6:S6"/>
    <mergeCell ref="U6:V6"/>
    <mergeCell ref="X6:Y6"/>
    <mergeCell ref="AA6:AB6"/>
    <mergeCell ref="C42:Y42"/>
  </mergeCells>
  <phoneticPr fontId="6"/>
  <conditionalFormatting sqref="B8:B38 E8:E38 H8:H38 K8:K38 N8:N38 Q8:Q38 T8:T38 W8:W38 Z8:Z38 AC8:AC38 AF8:AF38 AI8:AI38">
    <cfRule type="cellIs" dxfId="173" priority="146" operator="equal">
      <formula>"土（祝）"</formula>
    </cfRule>
    <cfRule type="cellIs" dxfId="172" priority="145" operator="equal">
      <formula>"日（祝）"</formula>
    </cfRule>
  </conditionalFormatting>
  <conditionalFormatting sqref="B8:E38">
    <cfRule type="cellIs" dxfId="171" priority="142" operator="equal">
      <formula>"月（祝）"</formula>
    </cfRule>
    <cfRule type="cellIs" dxfId="170" priority="143" operator="equal">
      <formula>"土"</formula>
    </cfRule>
    <cfRule type="cellIs" dxfId="169" priority="133" operator="equal">
      <formula>"金（休）"</formula>
    </cfRule>
    <cfRule type="cellIs" dxfId="168" priority="141" operator="equal">
      <formula>"火（祝）"</formula>
    </cfRule>
    <cfRule type="cellIs" dxfId="167" priority="140" operator="equal">
      <formula>"水（祝）"</formula>
    </cfRule>
    <cfRule type="cellIs" dxfId="166" priority="139" operator="equal">
      <formula>"木（祝）"</formula>
    </cfRule>
    <cfRule type="cellIs" dxfId="165" priority="138" operator="equal">
      <formula>"金（祝）"</formula>
    </cfRule>
    <cfRule type="cellIs" dxfId="164" priority="137" operator="equal">
      <formula>"月（休）"</formula>
    </cfRule>
    <cfRule type="cellIs" dxfId="163" priority="136" operator="equal">
      <formula>"火（休）"</formula>
    </cfRule>
    <cfRule type="cellIs" dxfId="162" priority="135" operator="equal">
      <formula>"水（休）"</formula>
    </cfRule>
    <cfRule type="cellIs" dxfId="161" priority="134" operator="equal">
      <formula>"木（休）"</formula>
    </cfRule>
    <cfRule type="cellIs" dxfId="160" priority="144" operator="equal">
      <formula>"日"</formula>
    </cfRule>
  </conditionalFormatting>
  <conditionalFormatting sqref="G8:H38">
    <cfRule type="cellIs" dxfId="159" priority="121" operator="equal">
      <formula>"金（休）"</formula>
    </cfRule>
    <cfRule type="cellIs" dxfId="158" priority="125" operator="equal">
      <formula>"月（休）"</formula>
    </cfRule>
    <cfRule type="cellIs" dxfId="157" priority="122" operator="equal">
      <formula>"木（休）"</formula>
    </cfRule>
    <cfRule type="cellIs" dxfId="156" priority="123" operator="equal">
      <formula>"水（休）"</formula>
    </cfRule>
    <cfRule type="cellIs" dxfId="155" priority="124" operator="equal">
      <formula>"火（休）"</formula>
    </cfRule>
    <cfRule type="cellIs" dxfId="154" priority="132" operator="equal">
      <formula>"日"</formula>
    </cfRule>
    <cfRule type="cellIs" dxfId="153" priority="131" operator="equal">
      <formula>"土"</formula>
    </cfRule>
    <cfRule type="cellIs" dxfId="152" priority="130" operator="equal">
      <formula>"月（祝）"</formula>
    </cfRule>
    <cfRule type="cellIs" dxfId="151" priority="129" operator="equal">
      <formula>"火（祝）"</formula>
    </cfRule>
    <cfRule type="cellIs" dxfId="150" priority="127" operator="equal">
      <formula>"木（祝）"</formula>
    </cfRule>
    <cfRule type="cellIs" dxfId="149" priority="126" operator="equal">
      <formula>"金（祝）"</formula>
    </cfRule>
    <cfRule type="cellIs" dxfId="148" priority="128" operator="equal">
      <formula>"水（祝）"</formula>
    </cfRule>
  </conditionalFormatting>
  <conditionalFormatting sqref="J8:K38">
    <cfRule type="cellIs" dxfId="147" priority="116" operator="equal">
      <formula>"水（祝）"</formula>
    </cfRule>
    <cfRule type="cellIs" dxfId="146" priority="117" operator="equal">
      <formula>"火（祝）"</formula>
    </cfRule>
    <cfRule type="cellIs" dxfId="145" priority="118" operator="equal">
      <formula>"月（祝）"</formula>
    </cfRule>
    <cfRule type="cellIs" dxfId="144" priority="119" operator="equal">
      <formula>"土"</formula>
    </cfRule>
    <cfRule type="cellIs" dxfId="143" priority="120" operator="equal">
      <formula>"日"</formula>
    </cfRule>
    <cfRule type="cellIs" dxfId="142" priority="110" operator="equal">
      <formula>"木（休）"</formula>
    </cfRule>
    <cfRule type="cellIs" dxfId="141" priority="115" operator="equal">
      <formula>"木（祝）"</formula>
    </cfRule>
    <cfRule type="cellIs" dxfId="140" priority="114" operator="equal">
      <formula>"金（祝）"</formula>
    </cfRule>
    <cfRule type="cellIs" dxfId="139" priority="113" operator="equal">
      <formula>"月（休）"</formula>
    </cfRule>
    <cfRule type="cellIs" dxfId="138" priority="112" operator="equal">
      <formula>"火（休）"</formula>
    </cfRule>
    <cfRule type="cellIs" dxfId="137" priority="111" operator="equal">
      <formula>"水（休）"</formula>
    </cfRule>
    <cfRule type="cellIs" dxfId="136" priority="109" operator="equal">
      <formula>"金（休）"</formula>
    </cfRule>
  </conditionalFormatting>
  <conditionalFormatting sqref="M8:N38">
    <cfRule type="cellIs" dxfId="135" priority="102" operator="equal">
      <formula>"金（祝）"</formula>
    </cfRule>
    <cfRule type="cellIs" dxfId="134" priority="108" operator="equal">
      <formula>"日"</formula>
    </cfRule>
    <cfRule type="cellIs" dxfId="133" priority="107" operator="equal">
      <formula>"土"</formula>
    </cfRule>
    <cfRule type="cellIs" dxfId="132" priority="106" operator="equal">
      <formula>"月（祝）"</formula>
    </cfRule>
    <cfRule type="cellIs" dxfId="131" priority="105" operator="equal">
      <formula>"火（祝）"</formula>
    </cfRule>
    <cfRule type="cellIs" dxfId="130" priority="104" operator="equal">
      <formula>"水（祝）"</formula>
    </cfRule>
    <cfRule type="cellIs" dxfId="129" priority="103" operator="equal">
      <formula>"木（祝）"</formula>
    </cfRule>
    <cfRule type="cellIs" dxfId="128" priority="101" operator="equal">
      <formula>"月（休）"</formula>
    </cfRule>
    <cfRule type="cellIs" dxfId="127" priority="100" operator="equal">
      <formula>"火（休）"</formula>
    </cfRule>
    <cfRule type="cellIs" dxfId="126" priority="99" operator="equal">
      <formula>"水（休）"</formula>
    </cfRule>
    <cfRule type="cellIs" dxfId="125" priority="98" operator="equal">
      <formula>"木（休）"</formula>
    </cfRule>
    <cfRule type="cellIs" dxfId="124" priority="97" operator="equal">
      <formula>"金（休）"</formula>
    </cfRule>
  </conditionalFormatting>
  <conditionalFormatting sqref="P8:Q38">
    <cfRule type="cellIs" dxfId="123" priority="87" operator="equal">
      <formula>"水（休）"</formula>
    </cfRule>
    <cfRule type="cellIs" dxfId="122" priority="85" operator="equal">
      <formula>"金（休）"</formula>
    </cfRule>
    <cfRule type="cellIs" dxfId="121" priority="86" operator="equal">
      <formula>"木（休）"</formula>
    </cfRule>
    <cfRule type="cellIs" dxfId="120" priority="88" operator="equal">
      <formula>"火（休）"</formula>
    </cfRule>
    <cfRule type="cellIs" dxfId="119" priority="95" operator="equal">
      <formula>"土"</formula>
    </cfRule>
    <cfRule type="cellIs" dxfId="118" priority="92" operator="equal">
      <formula>"水（祝）"</formula>
    </cfRule>
    <cfRule type="cellIs" dxfId="117" priority="89" operator="equal">
      <formula>"月（休）"</formula>
    </cfRule>
    <cfRule type="cellIs" dxfId="116" priority="90" operator="equal">
      <formula>"金（祝）"</formula>
    </cfRule>
    <cfRule type="cellIs" dxfId="115" priority="91" operator="equal">
      <formula>"木（祝）"</formula>
    </cfRule>
    <cfRule type="cellIs" dxfId="114" priority="93" operator="equal">
      <formula>"火（祝）"</formula>
    </cfRule>
    <cfRule type="cellIs" dxfId="113" priority="94" operator="equal">
      <formula>"月（祝）"</formula>
    </cfRule>
    <cfRule type="cellIs" dxfId="112" priority="96" operator="equal">
      <formula>"日"</formula>
    </cfRule>
  </conditionalFormatting>
  <conditionalFormatting sqref="S8:T38">
    <cfRule type="cellIs" dxfId="111" priority="75" operator="equal">
      <formula>"水（休）"</formula>
    </cfRule>
    <cfRule type="cellIs" dxfId="110" priority="76" operator="equal">
      <formula>"火（休）"</formula>
    </cfRule>
    <cfRule type="cellIs" dxfId="109" priority="77" operator="equal">
      <formula>"月（休）"</formula>
    </cfRule>
    <cfRule type="cellIs" dxfId="108" priority="78" operator="equal">
      <formula>"金（祝）"</formula>
    </cfRule>
    <cfRule type="cellIs" dxfId="107" priority="79" operator="equal">
      <formula>"木（祝）"</formula>
    </cfRule>
    <cfRule type="cellIs" dxfId="106" priority="80" operator="equal">
      <formula>"水（祝）"</formula>
    </cfRule>
    <cfRule type="cellIs" dxfId="105" priority="81" operator="equal">
      <formula>"火（祝）"</formula>
    </cfRule>
    <cfRule type="cellIs" dxfId="104" priority="82" operator="equal">
      <formula>"月（祝）"</formula>
    </cfRule>
    <cfRule type="cellIs" dxfId="103" priority="83" operator="equal">
      <formula>"土"</formula>
    </cfRule>
    <cfRule type="cellIs" dxfId="102" priority="84" operator="equal">
      <formula>"日"</formula>
    </cfRule>
    <cfRule type="cellIs" dxfId="101" priority="73" operator="equal">
      <formula>"金（休）"</formula>
    </cfRule>
    <cfRule type="cellIs" dxfId="100" priority="74" operator="equal">
      <formula>"木（休）"</formula>
    </cfRule>
  </conditionalFormatting>
  <conditionalFormatting sqref="V8:W38">
    <cfRule type="cellIs" dxfId="99" priority="65" operator="equal">
      <formula>"月（休）"</formula>
    </cfRule>
    <cfRule type="cellIs" dxfId="98" priority="72" operator="equal">
      <formula>"日"</formula>
    </cfRule>
    <cfRule type="cellIs" dxfId="97" priority="71" operator="equal">
      <formula>"土"</formula>
    </cfRule>
    <cfRule type="cellIs" dxfId="96" priority="70" operator="equal">
      <formula>"月（祝）"</formula>
    </cfRule>
    <cfRule type="cellIs" dxfId="95" priority="69" operator="equal">
      <formula>"火（祝）"</formula>
    </cfRule>
    <cfRule type="cellIs" dxfId="94" priority="68" operator="equal">
      <formula>"水（祝）"</formula>
    </cfRule>
    <cfRule type="cellIs" dxfId="93" priority="67" operator="equal">
      <formula>"木（祝）"</formula>
    </cfRule>
    <cfRule type="cellIs" dxfId="92" priority="66" operator="equal">
      <formula>"金（祝）"</formula>
    </cfRule>
    <cfRule type="cellIs" dxfId="91" priority="64" operator="equal">
      <formula>"火（休）"</formula>
    </cfRule>
    <cfRule type="cellIs" dxfId="90" priority="63" operator="equal">
      <formula>"水（休）"</formula>
    </cfRule>
    <cfRule type="cellIs" dxfId="89" priority="62" operator="equal">
      <formula>"木（休）"</formula>
    </cfRule>
    <cfRule type="cellIs" dxfId="88" priority="61" operator="equal">
      <formula>"金（休）"</formula>
    </cfRule>
  </conditionalFormatting>
  <conditionalFormatting sqref="Y8:Z38">
    <cfRule type="cellIs" dxfId="87" priority="59" operator="equal">
      <formula>"土"</formula>
    </cfRule>
    <cfRule type="cellIs" dxfId="86" priority="58" operator="equal">
      <formula>"月（祝）"</formula>
    </cfRule>
    <cfRule type="cellIs" dxfId="85" priority="57" operator="equal">
      <formula>"火（祝）"</formula>
    </cfRule>
    <cfRule type="cellIs" dxfId="84" priority="55" operator="equal">
      <formula>"木（祝）"</formula>
    </cfRule>
    <cfRule type="cellIs" dxfId="83" priority="54" operator="equal">
      <formula>"金（祝）"</formula>
    </cfRule>
    <cfRule type="cellIs" dxfId="82" priority="53" operator="equal">
      <formula>"月（休）"</formula>
    </cfRule>
    <cfRule type="cellIs" dxfId="81" priority="52" operator="equal">
      <formula>"火（休）"</formula>
    </cfRule>
    <cfRule type="cellIs" dxfId="80" priority="51" operator="equal">
      <formula>"水（休）"</formula>
    </cfRule>
    <cfRule type="cellIs" dxfId="79" priority="50" operator="equal">
      <formula>"木（休）"</formula>
    </cfRule>
    <cfRule type="cellIs" dxfId="78" priority="56" operator="equal">
      <formula>"水（祝）"</formula>
    </cfRule>
    <cfRule type="cellIs" dxfId="77" priority="49" operator="equal">
      <formula>"金（休）"</formula>
    </cfRule>
    <cfRule type="cellIs" dxfId="76" priority="60" operator="equal">
      <formula>"日"</formula>
    </cfRule>
  </conditionalFormatting>
  <conditionalFormatting sqref="AB8:AC38">
    <cfRule type="cellIs" dxfId="75" priority="46" operator="equal">
      <formula>"月（祝）"</formula>
    </cfRule>
    <cfRule type="cellIs" dxfId="74" priority="45" operator="equal">
      <formula>"火（祝）"</formula>
    </cfRule>
    <cfRule type="cellIs" dxfId="73" priority="44" operator="equal">
      <formula>"水（祝）"</formula>
    </cfRule>
    <cfRule type="cellIs" dxfId="72" priority="43" operator="equal">
      <formula>"木（祝）"</formula>
    </cfRule>
    <cfRule type="cellIs" dxfId="71" priority="42" operator="equal">
      <formula>"金（祝）"</formula>
    </cfRule>
    <cfRule type="cellIs" dxfId="70" priority="41" operator="equal">
      <formula>"月（休）"</formula>
    </cfRule>
    <cfRule type="cellIs" dxfId="69" priority="40" operator="equal">
      <formula>"火（休）"</formula>
    </cfRule>
    <cfRule type="cellIs" dxfId="68" priority="39" operator="equal">
      <formula>"水（休）"</formula>
    </cfRule>
    <cfRule type="cellIs" dxfId="67" priority="37" operator="equal">
      <formula>"金（休）"</formula>
    </cfRule>
    <cfRule type="cellIs" dxfId="66" priority="38" operator="equal">
      <formula>"木（休）"</formula>
    </cfRule>
    <cfRule type="cellIs" dxfId="65" priority="48" operator="equal">
      <formula>"日"</formula>
    </cfRule>
    <cfRule type="cellIs" dxfId="64" priority="47" operator="equal">
      <formula>"土"</formula>
    </cfRule>
  </conditionalFormatting>
  <conditionalFormatting sqref="AE8:AF38">
    <cfRule type="cellIs" dxfId="63" priority="29" operator="equal">
      <formula>"月（休）"</formula>
    </cfRule>
    <cfRule type="cellIs" dxfId="62" priority="36" operator="equal">
      <formula>"日"</formula>
    </cfRule>
    <cfRule type="cellIs" dxfId="61" priority="35" operator="equal">
      <formula>"土"</formula>
    </cfRule>
    <cfRule type="cellIs" dxfId="60" priority="34" operator="equal">
      <formula>"月（祝）"</formula>
    </cfRule>
    <cfRule type="cellIs" dxfId="59" priority="33" operator="equal">
      <formula>"火（祝）"</formula>
    </cfRule>
    <cfRule type="cellIs" dxfId="58" priority="32" operator="equal">
      <formula>"水（祝）"</formula>
    </cfRule>
    <cfRule type="cellIs" dxfId="57" priority="31" operator="equal">
      <formula>"木（祝）"</formula>
    </cfRule>
    <cfRule type="cellIs" dxfId="56" priority="30" operator="equal">
      <formula>"金（祝）"</formula>
    </cfRule>
    <cfRule type="cellIs" dxfId="55" priority="28" operator="equal">
      <formula>"火（休）"</formula>
    </cfRule>
    <cfRule type="cellIs" dxfId="54" priority="27" operator="equal">
      <formula>"水（休）"</formula>
    </cfRule>
    <cfRule type="cellIs" dxfId="53" priority="26" operator="equal">
      <formula>"木（休）"</formula>
    </cfRule>
    <cfRule type="cellIs" dxfId="52" priority="25" operator="equal">
      <formula>"金（休）"</formula>
    </cfRule>
  </conditionalFormatting>
  <conditionalFormatting sqref="AH8:AI38">
    <cfRule type="cellIs" dxfId="51" priority="19" operator="equal">
      <formula>"木（祝）"</formula>
    </cfRule>
    <cfRule type="cellIs" dxfId="50" priority="24" operator="equal">
      <formula>"日"</formula>
    </cfRule>
    <cfRule type="cellIs" dxfId="49" priority="23" operator="equal">
      <formula>"土"</formula>
    </cfRule>
    <cfRule type="cellIs" dxfId="48" priority="22" operator="equal">
      <formula>"月（祝）"</formula>
    </cfRule>
    <cfRule type="cellIs" dxfId="47" priority="21" operator="equal">
      <formula>"火（祝）"</formula>
    </cfRule>
    <cfRule type="cellIs" dxfId="46" priority="20" operator="equal">
      <formula>"水（祝）"</formula>
    </cfRule>
    <cfRule type="cellIs" dxfId="45" priority="18" operator="equal">
      <formula>"金（祝）"</formula>
    </cfRule>
    <cfRule type="cellIs" dxfId="44" priority="17" operator="equal">
      <formula>"月（休）"</formula>
    </cfRule>
    <cfRule type="cellIs" dxfId="43" priority="16" operator="equal">
      <formula>"火（休）"</formula>
    </cfRule>
    <cfRule type="cellIs" dxfId="42" priority="15" operator="equal">
      <formula>"水（休）"</formula>
    </cfRule>
    <cfRule type="cellIs" dxfId="41" priority="14" operator="equal">
      <formula>"木（休）"</formula>
    </cfRule>
    <cfRule type="cellIs" dxfId="40" priority="13" operator="equal">
      <formula>"金（休）"</formula>
    </cfRule>
  </conditionalFormatting>
  <conditionalFormatting sqref="AK8:AK38">
    <cfRule type="cellIs" dxfId="39" priority="8" operator="equal">
      <formula>"水（祝）"</formula>
    </cfRule>
    <cfRule type="cellIs" dxfId="38" priority="9" operator="equal">
      <formula>"火（祝）"</formula>
    </cfRule>
    <cfRule type="cellIs" dxfId="37" priority="10" operator="equal">
      <formula>"月（祝）"</formula>
    </cfRule>
    <cfRule type="cellIs" dxfId="36" priority="1" operator="equal">
      <formula>"金（休）"</formula>
    </cfRule>
    <cfRule type="cellIs" dxfId="35" priority="2" operator="equal">
      <formula>"木（休）"</formula>
    </cfRule>
    <cfRule type="cellIs" dxfId="34" priority="3" operator="equal">
      <formula>"水（休）"</formula>
    </cfRule>
    <cfRule type="cellIs" dxfId="33" priority="4" operator="equal">
      <formula>"火（休）"</formula>
    </cfRule>
    <cfRule type="cellIs" dxfId="32" priority="5" operator="equal">
      <formula>"月（休）"</formula>
    </cfRule>
    <cfRule type="cellIs" dxfId="31" priority="6" operator="equal">
      <formula>"金（祝）"</formula>
    </cfRule>
    <cfRule type="cellIs" dxfId="30" priority="7" operator="equal">
      <formula>"木（祝）"</formula>
    </cfRule>
    <cfRule type="cellIs" dxfId="29" priority="12" operator="equal">
      <formula>"日"</formula>
    </cfRule>
    <cfRule type="cellIs" dxfId="28" priority="11" operator="equal">
      <formula>"土"</formula>
    </cfRule>
  </conditionalFormatting>
  <dataValidations count="2">
    <dataValidation allowBlank="1" showErrorMessage="1" prompt="年度を入力ください。_x000a_H２２～２４年度まで対応しています。" sqref="C3" xr:uid="{00000000-0002-0000-0600-000000000000}"/>
    <dataValidation type="list" allowBlank="1" showInputMessage="1" showErrorMessage="1" sqref="D8:D38 G8:G38 J8:J38 M8:M38 P8:P38 S8:S38 V8:V38 Y8:Y38 AB8:AB38 AE8:AE38 AH8:AH38 AK8:AK38" xr:uid="{00000000-0002-0000-0600-000001000000}">
      <formula1>"○"</formula1>
    </dataValidation>
  </dataValidations>
  <pageMargins left="0.19685039370078741" right="0.17" top="0.23622047244094491" bottom="0.15748031496062992" header="0" footer="0"/>
  <pageSetup paperSize="9"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FY40"/>
  <sheetViews>
    <sheetView showGridLines="0" zoomScale="70" zoomScaleNormal="70" workbookViewId="0">
      <selection activeCell="C2" sqref="C2"/>
    </sheetView>
  </sheetViews>
  <sheetFormatPr defaultColWidth="0" defaultRowHeight="13.5" customHeight="1" zeroHeight="1"/>
  <cols>
    <col min="1" max="6" width="2.625" style="1" customWidth="1"/>
    <col min="7" max="7" width="9.75" style="1" customWidth="1"/>
    <col min="8" max="57" width="2.625" style="1" customWidth="1"/>
    <col min="58" max="58" width="2.625" style="1" hidden="1" customWidth="1"/>
    <col min="59" max="59" width="8.375" style="1" hidden="1" customWidth="1"/>
    <col min="60" max="181" width="2.625" style="1" hidden="1" customWidth="1"/>
    <col min="182" max="16384" width="9" style="1" hidden="1"/>
  </cols>
  <sheetData>
    <row r="1" spans="2:60" ht="24" customHeight="1" thickBot="1">
      <c r="AC1" s="2" t="s">
        <v>13</v>
      </c>
      <c r="AD1" s="3"/>
      <c r="AE1" s="3"/>
      <c r="AF1" s="3"/>
      <c r="AG1" s="3"/>
      <c r="AH1" s="410">
        <v>185</v>
      </c>
      <c r="AI1" s="411"/>
      <c r="AJ1" s="412"/>
    </row>
    <row r="2" spans="2:60" ht="5.25" customHeight="1">
      <c r="AH2" s="4"/>
      <c r="AI2" s="4"/>
      <c r="AJ2" s="4"/>
    </row>
    <row r="3" spans="2:60">
      <c r="I3" s="1" t="s">
        <v>14</v>
      </c>
    </row>
    <row r="4" spans="2:60" ht="14.25" thickBot="1"/>
    <row r="5" spans="2:60" ht="22.5" customHeight="1" thickBot="1">
      <c r="B5" s="28"/>
      <c r="C5" s="28"/>
      <c r="D5" s="413" t="s">
        <v>15</v>
      </c>
      <c r="E5" s="413"/>
      <c r="F5" s="413"/>
      <c r="G5" s="413"/>
      <c r="I5" s="1" t="s">
        <v>16</v>
      </c>
      <c r="Q5" s="1" t="s">
        <v>17</v>
      </c>
      <c r="R5" s="414" t="s">
        <v>18</v>
      </c>
      <c r="S5" s="414"/>
      <c r="T5" s="415">
        <v>23</v>
      </c>
      <c r="U5" s="415"/>
      <c r="V5" s="287" t="s">
        <v>19</v>
      </c>
      <c r="W5" s="287"/>
      <c r="X5" s="1" t="s">
        <v>20</v>
      </c>
      <c r="AN5" s="377" t="s">
        <v>21</v>
      </c>
      <c r="AO5" s="378"/>
      <c r="AP5" s="378"/>
      <c r="AQ5" s="378"/>
      <c r="AR5" s="378"/>
      <c r="AS5" s="379"/>
      <c r="AT5" s="416" t="s">
        <v>22</v>
      </c>
      <c r="AU5" s="416"/>
      <c r="AV5" s="416"/>
      <c r="AW5" s="416"/>
      <c r="AX5" s="416"/>
      <c r="AY5" s="416"/>
      <c r="AZ5" s="416"/>
      <c r="BA5" s="416"/>
      <c r="BB5" s="416"/>
      <c r="BC5" s="416"/>
      <c r="BD5" s="417"/>
    </row>
    <row r="6" spans="2:60" ht="15" customHeight="1">
      <c r="B6" s="5"/>
      <c r="C6" s="5"/>
      <c r="D6" s="418" t="s">
        <v>23</v>
      </c>
      <c r="E6" s="418"/>
      <c r="F6" s="418"/>
      <c r="G6" s="418"/>
      <c r="I6" s="419" t="s">
        <v>24</v>
      </c>
      <c r="J6" s="420"/>
      <c r="K6" s="420"/>
      <c r="L6" s="420"/>
      <c r="M6" s="420"/>
      <c r="N6" s="421"/>
      <c r="O6" s="422" t="s">
        <v>25</v>
      </c>
      <c r="P6" s="420"/>
      <c r="Q6" s="420"/>
      <c r="R6" s="420"/>
      <c r="S6" s="420"/>
      <c r="T6" s="420"/>
      <c r="U6" s="420"/>
      <c r="V6" s="420"/>
      <c r="W6" s="420"/>
      <c r="X6" s="420"/>
      <c r="Y6" s="420"/>
      <c r="Z6" s="420"/>
      <c r="AA6" s="420"/>
      <c r="AB6" s="423" t="s">
        <v>26</v>
      </c>
      <c r="AC6" s="426" t="s">
        <v>27</v>
      </c>
      <c r="AD6" s="427"/>
      <c r="AE6" s="427"/>
      <c r="AF6" s="427"/>
      <c r="AG6" s="427"/>
      <c r="AH6" s="427"/>
      <c r="AI6" s="427"/>
      <c r="AJ6" s="427"/>
      <c r="AK6" s="428"/>
      <c r="AL6" s="432">
        <v>10</v>
      </c>
      <c r="AM6" s="433"/>
      <c r="AN6" s="306" t="s">
        <v>28</v>
      </c>
      <c r="AO6" s="314"/>
      <c r="AP6" s="314"/>
      <c r="AQ6" s="314"/>
      <c r="AR6" s="314"/>
      <c r="AS6" s="299"/>
      <c r="AT6" s="438" t="s">
        <v>124</v>
      </c>
      <c r="AU6" s="438"/>
      <c r="AV6" s="438"/>
      <c r="AW6" s="438"/>
      <c r="AX6" s="438"/>
      <c r="AY6" s="438"/>
      <c r="AZ6" s="438"/>
      <c r="BA6" s="438"/>
      <c r="BB6" s="438"/>
      <c r="BC6" s="438"/>
      <c r="BD6" s="439"/>
    </row>
    <row r="7" spans="2:60" ht="15" customHeight="1">
      <c r="B7" s="5"/>
      <c r="C7" s="5"/>
      <c r="D7" s="418"/>
      <c r="E7" s="418"/>
      <c r="F7" s="418"/>
      <c r="G7" s="418"/>
      <c r="I7" s="329"/>
      <c r="J7" s="315"/>
      <c r="K7" s="315"/>
      <c r="L7" s="315"/>
      <c r="M7" s="315"/>
      <c r="N7" s="316"/>
      <c r="O7" s="277"/>
      <c r="P7" s="285"/>
      <c r="Q7" s="285"/>
      <c r="R7" s="285"/>
      <c r="S7" s="285"/>
      <c r="T7" s="285"/>
      <c r="U7" s="285"/>
      <c r="V7" s="285"/>
      <c r="W7" s="285"/>
      <c r="X7" s="285"/>
      <c r="Y7" s="285"/>
      <c r="Z7" s="285"/>
      <c r="AA7" s="285"/>
      <c r="AB7" s="424"/>
      <c r="AC7" s="429"/>
      <c r="AD7" s="430"/>
      <c r="AE7" s="430"/>
      <c r="AF7" s="430"/>
      <c r="AG7" s="430"/>
      <c r="AH7" s="430"/>
      <c r="AI7" s="430"/>
      <c r="AJ7" s="430"/>
      <c r="AK7" s="431"/>
      <c r="AL7" s="434"/>
      <c r="AM7" s="435"/>
      <c r="AN7" s="277"/>
      <c r="AO7" s="285"/>
      <c r="AP7" s="285"/>
      <c r="AQ7" s="285"/>
      <c r="AR7" s="285"/>
      <c r="AS7" s="286"/>
      <c r="AT7" s="438"/>
      <c r="AU7" s="438"/>
      <c r="AV7" s="438"/>
      <c r="AW7" s="438"/>
      <c r="AX7" s="438"/>
      <c r="AY7" s="438"/>
      <c r="AZ7" s="438"/>
      <c r="BA7" s="438"/>
      <c r="BB7" s="438"/>
      <c r="BC7" s="438"/>
      <c r="BD7" s="439"/>
    </row>
    <row r="8" spans="2:60" ht="20.25" customHeight="1">
      <c r="B8" s="6"/>
      <c r="C8" s="6"/>
      <c r="D8" s="413" t="s">
        <v>29</v>
      </c>
      <c r="E8" s="413"/>
      <c r="F8" s="413"/>
      <c r="G8" s="413"/>
      <c r="I8" s="455">
        <v>3</v>
      </c>
      <c r="J8" s="456"/>
      <c r="K8" s="456"/>
      <c r="L8" s="456"/>
      <c r="M8" s="456"/>
      <c r="N8" s="7" t="s">
        <v>30</v>
      </c>
      <c r="O8" s="308"/>
      <c r="P8" s="315"/>
      <c r="Q8" s="315"/>
      <c r="R8" s="315"/>
      <c r="S8" s="315"/>
      <c r="T8" s="315"/>
      <c r="U8" s="315"/>
      <c r="V8" s="315"/>
      <c r="W8" s="315"/>
      <c r="X8" s="315"/>
      <c r="Y8" s="315"/>
      <c r="Z8" s="315"/>
      <c r="AA8" s="315"/>
      <c r="AB8" s="424"/>
      <c r="AC8" s="318"/>
      <c r="AD8" s="319"/>
      <c r="AE8" s="319"/>
      <c r="AF8" s="319"/>
      <c r="AG8" s="319"/>
      <c r="AH8" s="319"/>
      <c r="AI8" s="319"/>
      <c r="AJ8" s="319"/>
      <c r="AK8" s="366"/>
      <c r="AL8" s="436"/>
      <c r="AM8" s="437"/>
      <c r="AN8" s="308"/>
      <c r="AO8" s="315"/>
      <c r="AP8" s="315"/>
      <c r="AQ8" s="315"/>
      <c r="AR8" s="315"/>
      <c r="AS8" s="316"/>
      <c r="AT8" s="440"/>
      <c r="AU8" s="440"/>
      <c r="AV8" s="440"/>
      <c r="AW8" s="440"/>
      <c r="AX8" s="440"/>
      <c r="AY8" s="440"/>
      <c r="AZ8" s="440"/>
      <c r="BA8" s="440"/>
      <c r="BB8" s="440"/>
      <c r="BC8" s="440"/>
      <c r="BD8" s="441"/>
    </row>
    <row r="9" spans="2:60" ht="15" customHeight="1">
      <c r="I9" s="328" t="s">
        <v>31</v>
      </c>
      <c r="J9" s="314"/>
      <c r="K9" s="314"/>
      <c r="L9" s="314"/>
      <c r="M9" s="314"/>
      <c r="N9" s="314"/>
      <c r="O9" s="306" t="s">
        <v>32</v>
      </c>
      <c r="P9" s="314"/>
      <c r="Q9" s="314"/>
      <c r="R9" s="299"/>
      <c r="S9" s="306" t="s">
        <v>33</v>
      </c>
      <c r="T9" s="314"/>
      <c r="U9" s="314"/>
      <c r="V9" s="299"/>
      <c r="W9" s="314" t="s">
        <v>34</v>
      </c>
      <c r="X9" s="314"/>
      <c r="Y9" s="314"/>
      <c r="Z9" s="314"/>
      <c r="AA9" s="299"/>
      <c r="AB9" s="424"/>
      <c r="AC9" s="8" t="s">
        <v>35</v>
      </c>
      <c r="AD9" s="9"/>
      <c r="AE9" s="9"/>
      <c r="AF9" s="9"/>
      <c r="AG9" s="380" t="str">
        <f>IF(I11="","",IF(W11&gt;S11,I11,""))</f>
        <v>○○高等学校</v>
      </c>
      <c r="AH9" s="380"/>
      <c r="AI9" s="380"/>
      <c r="AJ9" s="380"/>
      <c r="AK9" s="10" t="s">
        <v>20</v>
      </c>
      <c r="AL9" s="442"/>
      <c r="AM9" s="443"/>
      <c r="AN9" s="306" t="s">
        <v>36</v>
      </c>
      <c r="AO9" s="314"/>
      <c r="AP9" s="314"/>
      <c r="AQ9" s="314"/>
      <c r="AR9" s="314"/>
      <c r="AS9" s="299"/>
      <c r="AT9" s="446">
        <v>40654</v>
      </c>
      <c r="AU9" s="447"/>
      <c r="AV9" s="447"/>
      <c r="AW9" s="447"/>
      <c r="AX9" s="447"/>
      <c r="AY9" s="447"/>
      <c r="AZ9" s="447"/>
      <c r="BA9" s="447"/>
      <c r="BB9" s="447"/>
      <c r="BC9" s="448" t="s">
        <v>37</v>
      </c>
      <c r="BD9" s="449"/>
    </row>
    <row r="10" spans="2:60" ht="15" customHeight="1" thickBot="1">
      <c r="I10" s="329"/>
      <c r="J10" s="315"/>
      <c r="K10" s="315"/>
      <c r="L10" s="315"/>
      <c r="M10" s="315"/>
      <c r="N10" s="315"/>
      <c r="O10" s="308"/>
      <c r="P10" s="315"/>
      <c r="Q10" s="315"/>
      <c r="R10" s="316"/>
      <c r="S10" s="308"/>
      <c r="T10" s="315"/>
      <c r="U10" s="315"/>
      <c r="V10" s="316"/>
      <c r="W10" s="315"/>
      <c r="X10" s="315"/>
      <c r="Y10" s="315"/>
      <c r="Z10" s="315"/>
      <c r="AA10" s="316"/>
      <c r="AB10" s="424"/>
      <c r="AC10" s="8" t="s">
        <v>35</v>
      </c>
      <c r="AD10" s="9"/>
      <c r="AE10" s="9"/>
      <c r="AF10" s="9"/>
      <c r="AG10" s="450" t="str">
        <f>IF(I12="","",IF(W12&gt;S12,I12,""))</f>
        <v>□□□中学校</v>
      </c>
      <c r="AH10" s="450"/>
      <c r="AI10" s="450"/>
      <c r="AJ10" s="450"/>
      <c r="AK10" s="11" t="s">
        <v>20</v>
      </c>
      <c r="AL10" s="444"/>
      <c r="AM10" s="445"/>
      <c r="AN10" s="279"/>
      <c r="AO10" s="287"/>
      <c r="AP10" s="287"/>
      <c r="AQ10" s="287"/>
      <c r="AR10" s="287"/>
      <c r="AS10" s="288"/>
      <c r="AT10" s="451">
        <v>40991</v>
      </c>
      <c r="AU10" s="452"/>
      <c r="AV10" s="452"/>
      <c r="AW10" s="452"/>
      <c r="AX10" s="452"/>
      <c r="AY10" s="452"/>
      <c r="AZ10" s="452"/>
      <c r="BA10" s="452"/>
      <c r="BB10" s="452"/>
      <c r="BC10" s="453" t="s">
        <v>38</v>
      </c>
      <c r="BD10" s="454"/>
    </row>
    <row r="11" spans="2:60" ht="15" customHeight="1">
      <c r="B11" s="394" t="str">
        <f>IF($I$8=0,"","入力　→")</f>
        <v>入力　→</v>
      </c>
      <c r="C11" s="394"/>
      <c r="D11" s="394"/>
      <c r="E11" s="394"/>
      <c r="F11" s="394"/>
      <c r="G11" s="394"/>
      <c r="H11" s="395"/>
      <c r="I11" s="396" t="s">
        <v>39</v>
      </c>
      <c r="J11" s="397"/>
      <c r="K11" s="397"/>
      <c r="L11" s="397"/>
      <c r="M11" s="397"/>
      <c r="N11" s="397"/>
      <c r="O11" s="398">
        <v>115</v>
      </c>
      <c r="P11" s="399"/>
      <c r="Q11" s="399"/>
      <c r="R11" s="400"/>
      <c r="S11" s="401">
        <f>IF(O11="","",O11*80/100)</f>
        <v>92</v>
      </c>
      <c r="T11" s="402"/>
      <c r="U11" s="402"/>
      <c r="V11" s="403"/>
      <c r="W11" s="399">
        <v>115</v>
      </c>
      <c r="X11" s="399"/>
      <c r="Y11" s="399"/>
      <c r="Z11" s="399"/>
      <c r="AA11" s="399"/>
      <c r="AB11" s="424"/>
      <c r="AC11" s="404" t="s">
        <v>40</v>
      </c>
      <c r="AD11" s="405"/>
      <c r="AE11" s="405"/>
      <c r="AF11" s="405"/>
      <c r="AG11" s="405"/>
      <c r="AH11" s="405"/>
      <c r="AI11" s="405"/>
      <c r="AJ11" s="405"/>
      <c r="AK11" s="406"/>
      <c r="AL11" s="373">
        <f>IF(AH1&lt;=47,BG11,IF(AH1&lt;=72,BG12,IF(AH1&lt;=120,BG13,IF(AH1&lt;=168,BG14,IF(AH1&lt;=216,BG15,IF(AH1&gt;=217,BG16))))))</f>
        <v>10</v>
      </c>
      <c r="AM11" s="374"/>
      <c r="AN11" s="377" t="s">
        <v>41</v>
      </c>
      <c r="AO11" s="378"/>
      <c r="AP11" s="378"/>
      <c r="AQ11" s="378"/>
      <c r="AR11" s="378"/>
      <c r="AS11" s="379"/>
      <c r="AT11" s="381">
        <v>20</v>
      </c>
      <c r="AU11" s="381"/>
      <c r="AV11" s="381"/>
      <c r="AW11" s="381"/>
      <c r="AX11" s="381"/>
      <c r="AY11" s="381"/>
      <c r="AZ11" s="381"/>
      <c r="BA11" s="381"/>
      <c r="BB11" s="381"/>
      <c r="BC11" s="378" t="s">
        <v>42</v>
      </c>
      <c r="BD11" s="382"/>
      <c r="BG11" s="1" t="b">
        <f>IF(AH1&lt;=47,0)</f>
        <v>0</v>
      </c>
      <c r="BH11" s="12"/>
    </row>
    <row r="12" spans="2:60" ht="15" customHeight="1">
      <c r="B12" s="383" t="str">
        <f>IF($I$8=0,"","複数校勤務の場合　入力　→")</f>
        <v>複数校勤務の場合　入力　→</v>
      </c>
      <c r="C12" s="383"/>
      <c r="D12" s="383"/>
      <c r="E12" s="383"/>
      <c r="F12" s="383"/>
      <c r="G12" s="383"/>
      <c r="H12" s="384"/>
      <c r="I12" s="385" t="s">
        <v>43</v>
      </c>
      <c r="J12" s="386"/>
      <c r="K12" s="386"/>
      <c r="L12" s="386"/>
      <c r="M12" s="386"/>
      <c r="N12" s="386"/>
      <c r="O12" s="387">
        <v>48</v>
      </c>
      <c r="P12" s="388"/>
      <c r="Q12" s="388"/>
      <c r="R12" s="389"/>
      <c r="S12" s="390">
        <f>IF(O12="","",O12*80/100)</f>
        <v>38.4</v>
      </c>
      <c r="T12" s="391"/>
      <c r="U12" s="391"/>
      <c r="V12" s="392"/>
      <c r="W12" s="388">
        <v>48</v>
      </c>
      <c r="X12" s="388"/>
      <c r="Y12" s="388"/>
      <c r="Z12" s="388"/>
      <c r="AA12" s="389"/>
      <c r="AB12" s="424"/>
      <c r="AC12" s="407"/>
      <c r="AD12" s="408"/>
      <c r="AE12" s="408"/>
      <c r="AF12" s="408"/>
      <c r="AG12" s="408"/>
      <c r="AH12" s="408"/>
      <c r="AI12" s="408"/>
      <c r="AJ12" s="408"/>
      <c r="AK12" s="409"/>
      <c r="AL12" s="375"/>
      <c r="AM12" s="376"/>
      <c r="AN12" s="393" t="s">
        <v>44</v>
      </c>
      <c r="AO12" s="337"/>
      <c r="AP12" s="337"/>
      <c r="AQ12" s="337"/>
      <c r="AR12" s="337"/>
      <c r="AS12" s="338"/>
      <c r="AT12" s="353">
        <v>5</v>
      </c>
      <c r="AU12" s="353"/>
      <c r="AV12" s="353"/>
      <c r="AW12" s="353"/>
      <c r="AX12" s="353"/>
      <c r="AY12" s="353"/>
      <c r="AZ12" s="353"/>
      <c r="BA12" s="353"/>
      <c r="BB12" s="353"/>
      <c r="BC12" s="337" t="s">
        <v>45</v>
      </c>
      <c r="BD12" s="354"/>
      <c r="BG12" s="1" t="b">
        <f>IF(AH1&lt;=72,IF(I8=0,1,IF(I8&lt;=3,2,IF(I8&gt;=4,3))))</f>
        <v>0</v>
      </c>
      <c r="BH12" s="12"/>
    </row>
    <row r="13" spans="2:60" ht="15" customHeight="1">
      <c r="B13" s="355"/>
      <c r="C13" s="355"/>
      <c r="D13" s="355"/>
      <c r="E13" s="355"/>
      <c r="F13" s="355"/>
      <c r="G13" s="355"/>
      <c r="H13" s="356"/>
      <c r="I13" s="357"/>
      <c r="J13" s="358"/>
      <c r="K13" s="358"/>
      <c r="L13" s="358"/>
      <c r="M13" s="358"/>
      <c r="N13" s="358"/>
      <c r="O13" s="359"/>
      <c r="P13" s="360"/>
      <c r="Q13" s="360"/>
      <c r="R13" s="361"/>
      <c r="S13" s="362"/>
      <c r="T13" s="363"/>
      <c r="U13" s="363"/>
      <c r="V13" s="364"/>
      <c r="W13" s="363"/>
      <c r="X13" s="363"/>
      <c r="Y13" s="363"/>
      <c r="Z13" s="363"/>
      <c r="AA13" s="364"/>
      <c r="AB13" s="424"/>
      <c r="AC13" s="317" t="s">
        <v>46</v>
      </c>
      <c r="AD13" s="290"/>
      <c r="AE13" s="290"/>
      <c r="AF13" s="290"/>
      <c r="AG13" s="290"/>
      <c r="AH13" s="290"/>
      <c r="AI13" s="290"/>
      <c r="AJ13" s="290"/>
      <c r="AK13" s="365"/>
      <c r="AL13" s="367">
        <f>SUM(AL6:AM12)</f>
        <v>20</v>
      </c>
      <c r="AM13" s="368"/>
      <c r="AN13" s="371" t="s">
        <v>47</v>
      </c>
      <c r="AO13" s="314"/>
      <c r="AP13" s="314"/>
      <c r="AQ13" s="314"/>
      <c r="AR13" s="314"/>
      <c r="AS13" s="299"/>
      <c r="AT13" s="285" t="s">
        <v>48</v>
      </c>
      <c r="AU13" s="285"/>
      <c r="AV13" s="285"/>
      <c r="AW13" s="285"/>
      <c r="AX13" s="285"/>
      <c r="AY13" s="285"/>
      <c r="AZ13" s="285"/>
      <c r="BA13" s="285"/>
      <c r="BB13" s="285"/>
      <c r="BC13" s="285"/>
      <c r="BD13" s="342"/>
      <c r="BG13" s="1" t="b">
        <f>IF(AH1&lt;=120,IF(DATEDIF(AT9,AT10,"M")+(DAY(AT10)&lt;&gt;DAY(AT9))&lt;=3,1,IF(DATEDIF(AT9,AT10,"M")+(DAY(AT10)&lt;&gt;DAY(AT9))&lt;=6,2,IF(DATEDIF(AT9,AT10,"M")+(DAY(AT10)&lt;&gt;DAY(AT9))&gt;=7,IF(I8=0,3,IF(I8&lt;=2,4,IF(I8=3,5,IF(I8&lt;=5,6,IF(I8&gt;=6,7)))))))))</f>
        <v>0</v>
      </c>
      <c r="BH13" s="12"/>
    </row>
    <row r="14" spans="2:60" ht="15" customHeight="1" thickBot="1">
      <c r="I14" s="329" t="s">
        <v>49</v>
      </c>
      <c r="J14" s="315"/>
      <c r="K14" s="315"/>
      <c r="L14" s="315"/>
      <c r="M14" s="315"/>
      <c r="N14" s="315"/>
      <c r="O14" s="343">
        <f>IF(O11="","",SUM(O11:R13))</f>
        <v>163</v>
      </c>
      <c r="P14" s="344"/>
      <c r="Q14" s="344"/>
      <c r="R14" s="345"/>
      <c r="S14" s="346">
        <f>IF(S11="","",SUM(S11:V13))</f>
        <v>130.4</v>
      </c>
      <c r="T14" s="347"/>
      <c r="U14" s="347"/>
      <c r="V14" s="348"/>
      <c r="W14" s="349">
        <f>IF(W11="","",SUM(W11:AA13))</f>
        <v>163</v>
      </c>
      <c r="X14" s="347"/>
      <c r="Y14" s="347"/>
      <c r="Z14" s="347"/>
      <c r="AA14" s="348"/>
      <c r="AB14" s="425"/>
      <c r="AC14" s="318"/>
      <c r="AD14" s="319"/>
      <c r="AE14" s="319"/>
      <c r="AF14" s="319"/>
      <c r="AG14" s="319"/>
      <c r="AH14" s="319"/>
      <c r="AI14" s="319"/>
      <c r="AJ14" s="319"/>
      <c r="AK14" s="366"/>
      <c r="AL14" s="369"/>
      <c r="AM14" s="370"/>
      <c r="AN14" s="372"/>
      <c r="AO14" s="287"/>
      <c r="AP14" s="287"/>
      <c r="AQ14" s="287"/>
      <c r="AR14" s="287"/>
      <c r="AS14" s="288"/>
      <c r="AT14" s="350">
        <f>IF(AT11="","",ROUNDDOWN(AT11/AT12,0))</f>
        <v>4</v>
      </c>
      <c r="AU14" s="351"/>
      <c r="AV14" s="351"/>
      <c r="AW14" s="351"/>
      <c r="AX14" s="351"/>
      <c r="AY14" s="351"/>
      <c r="AZ14" s="351"/>
      <c r="BA14" s="351"/>
      <c r="BB14" s="351"/>
      <c r="BC14" s="287" t="s">
        <v>42</v>
      </c>
      <c r="BD14" s="352"/>
      <c r="BG14" s="1" t="b">
        <f>IF(AH1&lt;=168,IF(DATEDIF(AT9,AT10,"M")+(DAY(AT10)&lt;&gt;DAY(AT9))&lt;=2,1,IF(DATEDIF(AT9,AT10,"M")+(DAY(AT10)&lt;&gt;DAY(AT9))&lt;=4,2,IF(DATEDIF(AT9,AT10,"M")+(DAY(AT10)&lt;&gt;DAY(AT9))&lt;=6,3,IF(DATEDIF(AT9,AT10,"M")+(DAY(AT10)&lt;&gt;DAY(AT9))&gt;=7,IF(I8=0,5,IF(I8&lt;=2,6,IF(I8=3,7,IF(I8=4,9,IF(I8=5,10,IF(I8&gt;=6,11)))))))))))</f>
        <v>0</v>
      </c>
    </row>
    <row r="15" spans="2:60" ht="15" customHeight="1">
      <c r="I15" s="339" t="s">
        <v>50</v>
      </c>
      <c r="J15" s="340"/>
      <c r="K15" s="340"/>
      <c r="L15" s="340"/>
      <c r="M15" s="340"/>
      <c r="N15" s="341"/>
      <c r="O15" s="306" t="s">
        <v>51</v>
      </c>
      <c r="P15" s="314"/>
      <c r="Q15" s="314"/>
      <c r="R15" s="314"/>
      <c r="S15" s="314"/>
      <c r="T15" s="314"/>
      <c r="U15" s="314"/>
      <c r="V15" s="314"/>
      <c r="W15" s="314"/>
      <c r="X15" s="314"/>
      <c r="Y15" s="314"/>
      <c r="Z15" s="299"/>
      <c r="AA15" s="306" t="s">
        <v>52</v>
      </c>
      <c r="AB15" s="314"/>
      <c r="AC15" s="314"/>
      <c r="AD15" s="299"/>
      <c r="AE15" s="306" t="s">
        <v>53</v>
      </c>
      <c r="AF15" s="314"/>
      <c r="AG15" s="314"/>
      <c r="AH15" s="299"/>
      <c r="AI15" s="336" t="s">
        <v>54</v>
      </c>
      <c r="AJ15" s="337"/>
      <c r="AK15" s="337"/>
      <c r="AL15" s="337"/>
      <c r="AM15" s="337"/>
      <c r="AN15" s="316"/>
      <c r="AO15" s="277" t="s">
        <v>55</v>
      </c>
      <c r="AP15" s="285"/>
      <c r="AQ15" s="285"/>
      <c r="AR15" s="285"/>
      <c r="AS15" s="286"/>
      <c r="AT15" s="332" t="s">
        <v>56</v>
      </c>
      <c r="AU15" s="332"/>
      <c r="AV15" s="332"/>
      <c r="AW15" s="332"/>
      <c r="AX15" s="332"/>
      <c r="AY15" s="332"/>
      <c r="AZ15" s="332"/>
      <c r="BA15" s="332"/>
      <c r="BB15" s="332"/>
      <c r="BC15" s="332"/>
      <c r="BD15" s="333"/>
      <c r="BG15" s="1">
        <f>IF(AH1&lt;=216,IF(DATEDIF(AT9,AT10,"M")+(DAY(AT10)&lt;&gt;DAY(AT9))&lt;=1,1,IF(DATEDIF(AT9,AT10,"M")+(DAY(AT10)&lt;&gt;DAY(AT9))&lt;=3,2,IF(DATEDIF(AT9,AT10,"M")+(DAY(AT10)&lt;&gt;DAY(AT9))=4,3,IF(DATEDIF(AT9,AT10,"M")+(DAY(AT10)&lt;&gt;DAY(AT9))&lt;=6,4,IF(DATEDIF(AT9,AT10,"M")+(DAY(AT10)&lt;&gt;DAY(AT9))&gt;=7,IF(I8=0,7,IF(I8=1,8,IF(I8=2,9,IF(I8=3,10,IF(I8=4,12,IF(I8=5,13,IF(I8&gt;=6,15)))))))))))))</f>
        <v>10</v>
      </c>
    </row>
    <row r="16" spans="2:60" ht="15" customHeight="1">
      <c r="I16" s="329" t="s">
        <v>57</v>
      </c>
      <c r="J16" s="315"/>
      <c r="K16" s="315"/>
      <c r="L16" s="315"/>
      <c r="M16" s="315"/>
      <c r="N16" s="316"/>
      <c r="O16" s="308"/>
      <c r="P16" s="315"/>
      <c r="Q16" s="315"/>
      <c r="R16" s="315"/>
      <c r="S16" s="315"/>
      <c r="T16" s="315"/>
      <c r="U16" s="315"/>
      <c r="V16" s="315"/>
      <c r="W16" s="315"/>
      <c r="X16" s="315"/>
      <c r="Y16" s="315"/>
      <c r="Z16" s="316"/>
      <c r="AA16" s="308"/>
      <c r="AB16" s="315"/>
      <c r="AC16" s="315"/>
      <c r="AD16" s="316"/>
      <c r="AE16" s="308"/>
      <c r="AF16" s="315"/>
      <c r="AG16" s="315"/>
      <c r="AH16" s="316"/>
      <c r="AI16" s="336" t="s">
        <v>58</v>
      </c>
      <c r="AJ16" s="337"/>
      <c r="AK16" s="338"/>
      <c r="AL16" s="337" t="s">
        <v>59</v>
      </c>
      <c r="AM16" s="337"/>
      <c r="AN16" s="338"/>
      <c r="AO16" s="308"/>
      <c r="AP16" s="315"/>
      <c r="AQ16" s="315"/>
      <c r="AR16" s="315"/>
      <c r="AS16" s="316"/>
      <c r="AT16" s="334"/>
      <c r="AU16" s="334"/>
      <c r="AV16" s="334"/>
      <c r="AW16" s="334"/>
      <c r="AX16" s="334"/>
      <c r="AY16" s="334"/>
      <c r="AZ16" s="334"/>
      <c r="BA16" s="334"/>
      <c r="BB16" s="334"/>
      <c r="BC16" s="334"/>
      <c r="BD16" s="335"/>
      <c r="BG16" s="1" t="b">
        <f>IF(AH1&gt;=217,IF(DATEDIF(AT9,AT10,"M")+(DAY(AT10)&lt;&gt;DAY(AT9))&lt;=1,1,IF(DATEDIF(AT9,AT10,"M")+(DAY(AT10)&lt;&gt;DAY(AT9))&lt;=2,2,IF(DATEDIF(AT9,AT10,"M")+(DAY(AT10)&lt;&gt;DAY(AT9))=3,3,IF(DATEDIF(AT9,AT10,"M")+(DAY(AT10)&lt;&gt;DAY(AT9))=4,4,IF(DATEDIF(AT9,AT10,"M")+(DAY(AT10)&lt;&gt;DAY(AT9))&lt;=6,5,IF(DATEDIF(AT9,AT10,"M")+(DAY(AT10)&lt;&gt;DAY(AT9))&gt;=7,IF(I8=0,10,IF(I8=1,11,IF(I8=2,12,IF(I8=3,14,IF(I8=4,16,IF(I8=5,18,IF(I8&gt;=6,20))))))))))))))</f>
        <v>0</v>
      </c>
    </row>
    <row r="17" spans="9:59" ht="15" customHeight="1">
      <c r="I17" s="328"/>
      <c r="J17" s="314"/>
      <c r="K17" s="314"/>
      <c r="L17" s="314"/>
      <c r="M17" s="314"/>
      <c r="N17" s="299"/>
      <c r="O17" s="306" t="s">
        <v>60</v>
      </c>
      <c r="P17" s="314"/>
      <c r="Q17" s="13"/>
      <c r="R17" s="13"/>
      <c r="S17" s="14" t="s">
        <v>61</v>
      </c>
      <c r="T17" s="13"/>
      <c r="U17" s="13"/>
      <c r="V17" s="14" t="s">
        <v>45</v>
      </c>
      <c r="W17" s="13"/>
      <c r="X17" s="13"/>
      <c r="Y17" s="13"/>
      <c r="Z17" s="15" t="s">
        <v>62</v>
      </c>
      <c r="AA17" s="306"/>
      <c r="AB17" s="307"/>
      <c r="AC17" s="314"/>
      <c r="AD17" s="299"/>
      <c r="AE17" s="306"/>
      <c r="AF17" s="307"/>
      <c r="AG17" s="314"/>
      <c r="AH17" s="299"/>
      <c r="AI17" s="306"/>
      <c r="AJ17" s="314"/>
      <c r="AK17" s="299"/>
      <c r="AL17" s="314"/>
      <c r="AM17" s="314"/>
      <c r="AN17" s="299"/>
      <c r="AO17" s="306"/>
      <c r="AP17" s="314"/>
      <c r="AQ17" s="314"/>
      <c r="AR17" s="314"/>
      <c r="AS17" s="299"/>
      <c r="AT17" s="314"/>
      <c r="AU17" s="314"/>
      <c r="AV17" s="314"/>
      <c r="AW17" s="314"/>
      <c r="AX17" s="314"/>
      <c r="AY17" s="314"/>
      <c r="AZ17" s="314"/>
      <c r="BA17" s="314"/>
      <c r="BB17" s="314"/>
      <c r="BC17" s="314"/>
      <c r="BD17" s="330"/>
    </row>
    <row r="18" spans="9:59" ht="15" customHeight="1">
      <c r="I18" s="329"/>
      <c r="J18" s="315"/>
      <c r="K18" s="315"/>
      <c r="L18" s="315"/>
      <c r="M18" s="315"/>
      <c r="N18" s="316"/>
      <c r="O18" s="308" t="s">
        <v>63</v>
      </c>
      <c r="P18" s="315"/>
      <c r="Q18" s="16"/>
      <c r="R18" s="16"/>
      <c r="S18" s="17"/>
      <c r="T18" s="16"/>
      <c r="U18" s="16"/>
      <c r="V18" s="17"/>
      <c r="W18" s="16"/>
      <c r="X18" s="16"/>
      <c r="Y18" s="16"/>
      <c r="Z18" s="18"/>
      <c r="AA18" s="308"/>
      <c r="AB18" s="309"/>
      <c r="AC18" s="315"/>
      <c r="AD18" s="316"/>
      <c r="AE18" s="308"/>
      <c r="AF18" s="309"/>
      <c r="AG18" s="315"/>
      <c r="AH18" s="316"/>
      <c r="AI18" s="308"/>
      <c r="AJ18" s="315"/>
      <c r="AK18" s="316"/>
      <c r="AL18" s="315"/>
      <c r="AM18" s="315"/>
      <c r="AN18" s="316"/>
      <c r="AO18" s="308"/>
      <c r="AP18" s="315"/>
      <c r="AQ18" s="315"/>
      <c r="AR18" s="315"/>
      <c r="AS18" s="316"/>
      <c r="AT18" s="315"/>
      <c r="AU18" s="315"/>
      <c r="AV18" s="315"/>
      <c r="AW18" s="315"/>
      <c r="AX18" s="315"/>
      <c r="AY18" s="315"/>
      <c r="AZ18" s="315"/>
      <c r="BA18" s="315"/>
      <c r="BB18" s="315"/>
      <c r="BC18" s="315"/>
      <c r="BD18" s="331"/>
    </row>
    <row r="19" spans="9:59" ht="15" customHeight="1">
      <c r="I19" s="328"/>
      <c r="J19" s="314"/>
      <c r="K19" s="314"/>
      <c r="L19" s="314"/>
      <c r="M19" s="314"/>
      <c r="N19" s="299"/>
      <c r="O19" s="306" t="s">
        <v>60</v>
      </c>
      <c r="P19" s="314"/>
      <c r="Q19" s="13"/>
      <c r="R19" s="13"/>
      <c r="S19" s="14"/>
      <c r="T19" s="13"/>
      <c r="U19" s="13"/>
      <c r="V19" s="14"/>
      <c r="W19" s="13"/>
      <c r="X19" s="13"/>
      <c r="Y19" s="13"/>
      <c r="Z19" s="15"/>
      <c r="AA19" s="306"/>
      <c r="AB19" s="307"/>
      <c r="AC19" s="314"/>
      <c r="AD19" s="299"/>
      <c r="AE19" s="306"/>
      <c r="AF19" s="307"/>
      <c r="AG19" s="314"/>
      <c r="AH19" s="299"/>
      <c r="AI19" s="306"/>
      <c r="AJ19" s="314"/>
      <c r="AK19" s="299"/>
      <c r="AL19" s="314"/>
      <c r="AM19" s="314"/>
      <c r="AN19" s="299"/>
      <c r="AO19" s="306"/>
      <c r="AP19" s="314"/>
      <c r="AQ19" s="314"/>
      <c r="AR19" s="314"/>
      <c r="AS19" s="299"/>
      <c r="AT19" s="314"/>
      <c r="AU19" s="314"/>
      <c r="AV19" s="314"/>
      <c r="AW19" s="314"/>
      <c r="AX19" s="314"/>
      <c r="AY19" s="314"/>
      <c r="AZ19" s="314"/>
      <c r="BA19" s="314"/>
      <c r="BB19" s="314"/>
      <c r="BC19" s="314"/>
      <c r="BD19" s="330"/>
      <c r="BG19" s="19"/>
    </row>
    <row r="20" spans="9:59" ht="15" customHeight="1">
      <c r="I20" s="329"/>
      <c r="J20" s="315"/>
      <c r="K20" s="315"/>
      <c r="L20" s="315"/>
      <c r="M20" s="315"/>
      <c r="N20" s="316"/>
      <c r="O20" s="308" t="s">
        <v>63</v>
      </c>
      <c r="P20" s="315"/>
      <c r="Q20" s="16"/>
      <c r="R20" s="16"/>
      <c r="S20" s="17"/>
      <c r="T20" s="16"/>
      <c r="U20" s="16"/>
      <c r="V20" s="17"/>
      <c r="W20" s="16"/>
      <c r="X20" s="16"/>
      <c r="Y20" s="16"/>
      <c r="Z20" s="18"/>
      <c r="AA20" s="308"/>
      <c r="AB20" s="309"/>
      <c r="AC20" s="315"/>
      <c r="AD20" s="316"/>
      <c r="AE20" s="308"/>
      <c r="AF20" s="309"/>
      <c r="AG20" s="315"/>
      <c r="AH20" s="316"/>
      <c r="AI20" s="308"/>
      <c r="AJ20" s="315"/>
      <c r="AK20" s="316"/>
      <c r="AL20" s="315"/>
      <c r="AM20" s="315"/>
      <c r="AN20" s="316"/>
      <c r="AO20" s="308"/>
      <c r="AP20" s="315"/>
      <c r="AQ20" s="315"/>
      <c r="AR20" s="315"/>
      <c r="AS20" s="316"/>
      <c r="AT20" s="315"/>
      <c r="AU20" s="315"/>
      <c r="AV20" s="315"/>
      <c r="AW20" s="315"/>
      <c r="AX20" s="315"/>
      <c r="AY20" s="315"/>
      <c r="AZ20" s="315"/>
      <c r="BA20" s="315"/>
      <c r="BB20" s="315"/>
      <c r="BC20" s="315"/>
      <c r="BD20" s="331"/>
    </row>
    <row r="21" spans="9:59" ht="15" customHeight="1">
      <c r="I21" s="328"/>
      <c r="J21" s="314"/>
      <c r="K21" s="314"/>
      <c r="L21" s="314"/>
      <c r="M21" s="314"/>
      <c r="N21" s="299"/>
      <c r="O21" s="306" t="s">
        <v>60</v>
      </c>
      <c r="P21" s="314"/>
      <c r="Q21" s="13"/>
      <c r="R21" s="13"/>
      <c r="S21" s="14"/>
      <c r="T21" s="13"/>
      <c r="U21" s="13"/>
      <c r="V21" s="14"/>
      <c r="W21" s="13"/>
      <c r="X21" s="13"/>
      <c r="Y21" s="13"/>
      <c r="Z21" s="15"/>
      <c r="AA21" s="306"/>
      <c r="AB21" s="307"/>
      <c r="AC21" s="314"/>
      <c r="AD21" s="299"/>
      <c r="AE21" s="306"/>
      <c r="AF21" s="307"/>
      <c r="AG21" s="314"/>
      <c r="AH21" s="299"/>
      <c r="AI21" s="306"/>
      <c r="AJ21" s="314"/>
      <c r="AK21" s="299"/>
      <c r="AL21" s="314"/>
      <c r="AM21" s="314"/>
      <c r="AN21" s="299"/>
      <c r="AO21" s="306"/>
      <c r="AP21" s="314"/>
      <c r="AQ21" s="314"/>
      <c r="AR21" s="314"/>
      <c r="AS21" s="299"/>
      <c r="AT21" s="314"/>
      <c r="AU21" s="314"/>
      <c r="AV21" s="314"/>
      <c r="AW21" s="314"/>
      <c r="AX21" s="314"/>
      <c r="AY21" s="314"/>
      <c r="AZ21" s="314"/>
      <c r="BA21" s="314"/>
      <c r="BB21" s="314"/>
      <c r="BC21" s="314"/>
      <c r="BD21" s="330"/>
    </row>
    <row r="22" spans="9:59" ht="15" customHeight="1">
      <c r="I22" s="329"/>
      <c r="J22" s="315"/>
      <c r="K22" s="315"/>
      <c r="L22" s="315"/>
      <c r="M22" s="315"/>
      <c r="N22" s="316"/>
      <c r="O22" s="308" t="s">
        <v>63</v>
      </c>
      <c r="P22" s="315"/>
      <c r="Q22" s="16"/>
      <c r="R22" s="16"/>
      <c r="S22" s="17"/>
      <c r="T22" s="16"/>
      <c r="U22" s="16"/>
      <c r="V22" s="17"/>
      <c r="W22" s="16"/>
      <c r="X22" s="16"/>
      <c r="Y22" s="16"/>
      <c r="Z22" s="18"/>
      <c r="AA22" s="308"/>
      <c r="AB22" s="309"/>
      <c r="AC22" s="315"/>
      <c r="AD22" s="316"/>
      <c r="AE22" s="308"/>
      <c r="AF22" s="309"/>
      <c r="AG22" s="315"/>
      <c r="AH22" s="316"/>
      <c r="AI22" s="308"/>
      <c r="AJ22" s="315"/>
      <c r="AK22" s="316"/>
      <c r="AL22" s="315"/>
      <c r="AM22" s="315"/>
      <c r="AN22" s="316"/>
      <c r="AO22" s="308"/>
      <c r="AP22" s="315"/>
      <c r="AQ22" s="315"/>
      <c r="AR22" s="315"/>
      <c r="AS22" s="316"/>
      <c r="AT22" s="315"/>
      <c r="AU22" s="315"/>
      <c r="AV22" s="315"/>
      <c r="AW22" s="315"/>
      <c r="AX22" s="315"/>
      <c r="AY22" s="315"/>
      <c r="AZ22" s="315"/>
      <c r="BA22" s="315"/>
      <c r="BB22" s="315"/>
      <c r="BC22" s="315"/>
      <c r="BD22" s="331"/>
    </row>
    <row r="23" spans="9:59" ht="15" customHeight="1">
      <c r="I23" s="328"/>
      <c r="J23" s="314"/>
      <c r="K23" s="314"/>
      <c r="L23" s="314"/>
      <c r="M23" s="314"/>
      <c r="N23" s="299"/>
      <c r="O23" s="306" t="s">
        <v>60</v>
      </c>
      <c r="P23" s="314"/>
      <c r="Q23" s="13"/>
      <c r="R23" s="13"/>
      <c r="S23" s="14"/>
      <c r="T23" s="13"/>
      <c r="U23" s="13"/>
      <c r="V23" s="14"/>
      <c r="W23" s="13"/>
      <c r="X23" s="13"/>
      <c r="Y23" s="13"/>
      <c r="Z23" s="15"/>
      <c r="AA23" s="306"/>
      <c r="AB23" s="307"/>
      <c r="AC23" s="314"/>
      <c r="AD23" s="299"/>
      <c r="AE23" s="306"/>
      <c r="AF23" s="307"/>
      <c r="AG23" s="314"/>
      <c r="AH23" s="299"/>
      <c r="AI23" s="306"/>
      <c r="AJ23" s="314"/>
      <c r="AK23" s="299"/>
      <c r="AL23" s="314"/>
      <c r="AM23" s="314"/>
      <c r="AN23" s="299"/>
      <c r="AO23" s="306"/>
      <c r="AP23" s="314"/>
      <c r="AQ23" s="314"/>
      <c r="AR23" s="314"/>
      <c r="AS23" s="299"/>
      <c r="AT23" s="314"/>
      <c r="AU23" s="314"/>
      <c r="AV23" s="314"/>
      <c r="AW23" s="314"/>
      <c r="AX23" s="314"/>
      <c r="AY23" s="314"/>
      <c r="AZ23" s="314"/>
      <c r="BA23" s="314"/>
      <c r="BB23" s="314"/>
      <c r="BC23" s="314"/>
      <c r="BD23" s="330"/>
    </row>
    <row r="24" spans="9:59" ht="15" customHeight="1">
      <c r="I24" s="329"/>
      <c r="J24" s="315"/>
      <c r="K24" s="315"/>
      <c r="L24" s="315"/>
      <c r="M24" s="315"/>
      <c r="N24" s="316"/>
      <c r="O24" s="308" t="s">
        <v>63</v>
      </c>
      <c r="P24" s="315"/>
      <c r="Q24" s="16"/>
      <c r="R24" s="16"/>
      <c r="S24" s="17"/>
      <c r="T24" s="16"/>
      <c r="U24" s="16"/>
      <c r="V24" s="17"/>
      <c r="W24" s="16"/>
      <c r="X24" s="16"/>
      <c r="Y24" s="16"/>
      <c r="Z24" s="18"/>
      <c r="AA24" s="308"/>
      <c r="AB24" s="309"/>
      <c r="AC24" s="315"/>
      <c r="AD24" s="316"/>
      <c r="AE24" s="308"/>
      <c r="AF24" s="309"/>
      <c r="AG24" s="315"/>
      <c r="AH24" s="316"/>
      <c r="AI24" s="308"/>
      <c r="AJ24" s="315"/>
      <c r="AK24" s="316"/>
      <c r="AL24" s="315"/>
      <c r="AM24" s="315"/>
      <c r="AN24" s="316"/>
      <c r="AO24" s="308"/>
      <c r="AP24" s="315"/>
      <c r="AQ24" s="315"/>
      <c r="AR24" s="315"/>
      <c r="AS24" s="316"/>
      <c r="AT24" s="315"/>
      <c r="AU24" s="315"/>
      <c r="AV24" s="315"/>
      <c r="AW24" s="315"/>
      <c r="AX24" s="315"/>
      <c r="AY24" s="315"/>
      <c r="AZ24" s="315"/>
      <c r="BA24" s="315"/>
      <c r="BB24" s="315"/>
      <c r="BC24" s="315"/>
      <c r="BD24" s="331"/>
    </row>
    <row r="25" spans="9:59" ht="15" customHeight="1">
      <c r="I25" s="328"/>
      <c r="J25" s="314"/>
      <c r="K25" s="314"/>
      <c r="L25" s="314"/>
      <c r="M25" s="314"/>
      <c r="N25" s="299"/>
      <c r="O25" s="306" t="s">
        <v>60</v>
      </c>
      <c r="P25" s="314"/>
      <c r="Q25" s="13"/>
      <c r="R25" s="13"/>
      <c r="S25" s="14"/>
      <c r="T25" s="13"/>
      <c r="U25" s="13"/>
      <c r="V25" s="14"/>
      <c r="W25" s="13"/>
      <c r="X25" s="13"/>
      <c r="Y25" s="13"/>
      <c r="Z25" s="15"/>
      <c r="AA25" s="306"/>
      <c r="AB25" s="307"/>
      <c r="AC25" s="314"/>
      <c r="AD25" s="299"/>
      <c r="AE25" s="306"/>
      <c r="AF25" s="307"/>
      <c r="AG25" s="314"/>
      <c r="AH25" s="299"/>
      <c r="AI25" s="306"/>
      <c r="AJ25" s="314"/>
      <c r="AK25" s="299"/>
      <c r="AL25" s="314"/>
      <c r="AM25" s="314"/>
      <c r="AN25" s="299"/>
      <c r="AO25" s="306"/>
      <c r="AP25" s="314"/>
      <c r="AQ25" s="314"/>
      <c r="AR25" s="314"/>
      <c r="AS25" s="299"/>
      <c r="AT25" s="314"/>
      <c r="AU25" s="314"/>
      <c r="AV25" s="314"/>
      <c r="AW25" s="314"/>
      <c r="AX25" s="314"/>
      <c r="AY25" s="314"/>
      <c r="AZ25" s="314"/>
      <c r="BA25" s="314"/>
      <c r="BB25" s="314"/>
      <c r="BC25" s="314"/>
      <c r="BD25" s="330"/>
    </row>
    <row r="26" spans="9:59" ht="15" customHeight="1">
      <c r="I26" s="329"/>
      <c r="J26" s="315"/>
      <c r="K26" s="315"/>
      <c r="L26" s="315"/>
      <c r="M26" s="315"/>
      <c r="N26" s="316"/>
      <c r="O26" s="308" t="s">
        <v>63</v>
      </c>
      <c r="P26" s="315"/>
      <c r="Q26" s="16"/>
      <c r="R26" s="16"/>
      <c r="S26" s="17"/>
      <c r="T26" s="16"/>
      <c r="U26" s="16"/>
      <c r="V26" s="17"/>
      <c r="W26" s="16"/>
      <c r="X26" s="16"/>
      <c r="Y26" s="16"/>
      <c r="Z26" s="18"/>
      <c r="AA26" s="308"/>
      <c r="AB26" s="309"/>
      <c r="AC26" s="315"/>
      <c r="AD26" s="316"/>
      <c r="AE26" s="308"/>
      <c r="AF26" s="309"/>
      <c r="AG26" s="315"/>
      <c r="AH26" s="316"/>
      <c r="AI26" s="308"/>
      <c r="AJ26" s="315"/>
      <c r="AK26" s="316"/>
      <c r="AL26" s="315"/>
      <c r="AM26" s="315"/>
      <c r="AN26" s="316"/>
      <c r="AO26" s="308"/>
      <c r="AP26" s="315"/>
      <c r="AQ26" s="315"/>
      <c r="AR26" s="315"/>
      <c r="AS26" s="316"/>
      <c r="AT26" s="315"/>
      <c r="AU26" s="315"/>
      <c r="AV26" s="315"/>
      <c r="AW26" s="315"/>
      <c r="AX26" s="315"/>
      <c r="AY26" s="315"/>
      <c r="AZ26" s="315"/>
      <c r="BA26" s="315"/>
      <c r="BB26" s="315"/>
      <c r="BC26" s="315"/>
      <c r="BD26" s="331"/>
    </row>
    <row r="27" spans="9:59" ht="15" customHeight="1">
      <c r="I27" s="295">
        <v>40858</v>
      </c>
      <c r="J27" s="296"/>
      <c r="K27" s="296"/>
      <c r="L27" s="296"/>
      <c r="M27" s="296"/>
      <c r="N27" s="299" t="s">
        <v>64</v>
      </c>
      <c r="O27" s="306" t="s">
        <v>60</v>
      </c>
      <c r="P27" s="314"/>
      <c r="Q27" s="13"/>
      <c r="R27" s="13"/>
      <c r="S27" s="14">
        <v>11</v>
      </c>
      <c r="T27" s="13"/>
      <c r="U27" s="13"/>
      <c r="V27" s="14">
        <v>16</v>
      </c>
      <c r="W27" s="300">
        <v>0.40277777777777773</v>
      </c>
      <c r="X27" s="323"/>
      <c r="Y27" s="323"/>
      <c r="Z27" s="324"/>
      <c r="AA27" s="306" t="s">
        <v>65</v>
      </c>
      <c r="AB27" s="307"/>
      <c r="AC27" s="314"/>
      <c r="AD27" s="299"/>
      <c r="AE27" s="306" t="s">
        <v>66</v>
      </c>
      <c r="AF27" s="307"/>
      <c r="AG27" s="314"/>
      <c r="AH27" s="299"/>
      <c r="AI27" s="306"/>
      <c r="AJ27" s="314"/>
      <c r="AK27" s="299"/>
      <c r="AL27" s="314"/>
      <c r="AM27" s="314"/>
      <c r="AN27" s="299"/>
      <c r="AO27" s="306"/>
      <c r="AP27" s="314"/>
      <c r="AQ27" s="314"/>
      <c r="AR27" s="314"/>
      <c r="AS27" s="299"/>
      <c r="AT27" s="317" t="s">
        <v>67</v>
      </c>
      <c r="AU27" s="290"/>
      <c r="AV27" s="290"/>
      <c r="AW27" s="290"/>
      <c r="AX27" s="290"/>
      <c r="AY27" s="290"/>
      <c r="AZ27" s="290"/>
      <c r="BA27" s="290"/>
      <c r="BB27" s="290"/>
      <c r="BC27" s="290"/>
      <c r="BD27" s="291"/>
    </row>
    <row r="28" spans="9:59" ht="15" customHeight="1">
      <c r="I28" s="321"/>
      <c r="J28" s="322"/>
      <c r="K28" s="322"/>
      <c r="L28" s="322"/>
      <c r="M28" s="322"/>
      <c r="N28" s="316"/>
      <c r="O28" s="308" t="s">
        <v>63</v>
      </c>
      <c r="P28" s="315"/>
      <c r="Q28" s="16"/>
      <c r="R28" s="16"/>
      <c r="S28" s="17">
        <v>11</v>
      </c>
      <c r="T28" s="16"/>
      <c r="U28" s="16"/>
      <c r="V28" s="17">
        <v>16</v>
      </c>
      <c r="W28" s="325">
        <v>0.4861111111111111</v>
      </c>
      <c r="X28" s="326"/>
      <c r="Y28" s="326"/>
      <c r="Z28" s="327"/>
      <c r="AA28" s="308"/>
      <c r="AB28" s="309"/>
      <c r="AC28" s="315"/>
      <c r="AD28" s="316"/>
      <c r="AE28" s="308"/>
      <c r="AF28" s="309"/>
      <c r="AG28" s="315"/>
      <c r="AH28" s="316"/>
      <c r="AI28" s="308"/>
      <c r="AJ28" s="315"/>
      <c r="AK28" s="316"/>
      <c r="AL28" s="315"/>
      <c r="AM28" s="315"/>
      <c r="AN28" s="316"/>
      <c r="AO28" s="308"/>
      <c r="AP28" s="315"/>
      <c r="AQ28" s="315"/>
      <c r="AR28" s="315"/>
      <c r="AS28" s="316"/>
      <c r="AT28" s="318"/>
      <c r="AU28" s="319"/>
      <c r="AV28" s="319"/>
      <c r="AW28" s="319"/>
      <c r="AX28" s="319"/>
      <c r="AY28" s="319"/>
      <c r="AZ28" s="319"/>
      <c r="BA28" s="319"/>
      <c r="BB28" s="319"/>
      <c r="BC28" s="319"/>
      <c r="BD28" s="320"/>
    </row>
    <row r="29" spans="9:59" ht="15" customHeight="1">
      <c r="I29" s="295">
        <v>40864</v>
      </c>
      <c r="J29" s="296"/>
      <c r="K29" s="296"/>
      <c r="L29" s="296"/>
      <c r="M29" s="296"/>
      <c r="N29" s="299" t="s">
        <v>64</v>
      </c>
      <c r="O29" s="306" t="s">
        <v>60</v>
      </c>
      <c r="P29" s="314"/>
      <c r="Q29" s="13"/>
      <c r="R29" s="13"/>
      <c r="S29" s="14">
        <v>11</v>
      </c>
      <c r="T29" s="13"/>
      <c r="U29" s="13"/>
      <c r="V29" s="14">
        <v>18</v>
      </c>
      <c r="W29" s="300">
        <v>0.3611111111111111</v>
      </c>
      <c r="X29" s="323"/>
      <c r="Y29" s="323"/>
      <c r="Z29" s="324"/>
      <c r="AA29" s="306" t="s">
        <v>65</v>
      </c>
      <c r="AB29" s="307"/>
      <c r="AC29" s="314"/>
      <c r="AD29" s="299"/>
      <c r="AE29" s="306" t="s">
        <v>68</v>
      </c>
      <c r="AF29" s="307"/>
      <c r="AG29" s="314"/>
      <c r="AH29" s="299"/>
      <c r="AI29" s="306"/>
      <c r="AJ29" s="314"/>
      <c r="AK29" s="299"/>
      <c r="AL29" s="314"/>
      <c r="AM29" s="314"/>
      <c r="AN29" s="299"/>
      <c r="AO29" s="306"/>
      <c r="AP29" s="314"/>
      <c r="AQ29" s="314"/>
      <c r="AR29" s="314"/>
      <c r="AS29" s="299"/>
      <c r="AT29" s="317" t="s">
        <v>69</v>
      </c>
      <c r="AU29" s="290"/>
      <c r="AV29" s="290"/>
      <c r="AW29" s="290"/>
      <c r="AX29" s="290"/>
      <c r="AY29" s="290"/>
      <c r="AZ29" s="290"/>
      <c r="BA29" s="290"/>
      <c r="BB29" s="290"/>
      <c r="BC29" s="290"/>
      <c r="BD29" s="291"/>
    </row>
    <row r="30" spans="9:59" ht="15" customHeight="1">
      <c r="I30" s="321"/>
      <c r="J30" s="322"/>
      <c r="K30" s="322"/>
      <c r="L30" s="322"/>
      <c r="M30" s="322"/>
      <c r="N30" s="316"/>
      <c r="O30" s="308" t="s">
        <v>63</v>
      </c>
      <c r="P30" s="315"/>
      <c r="Q30" s="16"/>
      <c r="R30" s="16"/>
      <c r="S30" s="17">
        <v>11</v>
      </c>
      <c r="T30" s="16"/>
      <c r="U30" s="16"/>
      <c r="V30" s="17">
        <v>18</v>
      </c>
      <c r="W30" s="325">
        <v>0.68402777777777779</v>
      </c>
      <c r="X30" s="326"/>
      <c r="Y30" s="326"/>
      <c r="Z30" s="327"/>
      <c r="AA30" s="308"/>
      <c r="AB30" s="309"/>
      <c r="AC30" s="315"/>
      <c r="AD30" s="316"/>
      <c r="AE30" s="308"/>
      <c r="AF30" s="309"/>
      <c r="AG30" s="315"/>
      <c r="AH30" s="316"/>
      <c r="AI30" s="308"/>
      <c r="AJ30" s="315"/>
      <c r="AK30" s="316"/>
      <c r="AL30" s="315"/>
      <c r="AM30" s="315"/>
      <c r="AN30" s="316"/>
      <c r="AO30" s="308"/>
      <c r="AP30" s="315"/>
      <c r="AQ30" s="315"/>
      <c r="AR30" s="315"/>
      <c r="AS30" s="316"/>
      <c r="AT30" s="318"/>
      <c r="AU30" s="319"/>
      <c r="AV30" s="319"/>
      <c r="AW30" s="319"/>
      <c r="AX30" s="319"/>
      <c r="AY30" s="319"/>
      <c r="AZ30" s="319"/>
      <c r="BA30" s="319"/>
      <c r="BB30" s="319"/>
      <c r="BC30" s="319"/>
      <c r="BD30" s="320"/>
    </row>
    <row r="31" spans="9:59" ht="15" customHeight="1">
      <c r="I31" s="295">
        <v>40868</v>
      </c>
      <c r="J31" s="296"/>
      <c r="K31" s="296"/>
      <c r="L31" s="296"/>
      <c r="M31" s="296"/>
      <c r="N31" s="299" t="s">
        <v>64</v>
      </c>
      <c r="O31" s="306" t="s">
        <v>60</v>
      </c>
      <c r="P31" s="314"/>
      <c r="Q31" s="13"/>
      <c r="R31" s="13"/>
      <c r="S31" s="14">
        <v>11</v>
      </c>
      <c r="T31" s="13"/>
      <c r="U31" s="13"/>
      <c r="V31" s="14">
        <v>24</v>
      </c>
      <c r="W31" s="300">
        <v>0.4861111111111111</v>
      </c>
      <c r="X31" s="323"/>
      <c r="Y31" s="323"/>
      <c r="Z31" s="324"/>
      <c r="AA31" s="306"/>
      <c r="AB31" s="307"/>
      <c r="AC31" s="310" t="s">
        <v>70</v>
      </c>
      <c r="AD31" s="311"/>
      <c r="AE31" s="306" t="s">
        <v>71</v>
      </c>
      <c r="AF31" s="307"/>
      <c r="AG31" s="310" t="s">
        <v>72</v>
      </c>
      <c r="AH31" s="311"/>
      <c r="AI31" s="306"/>
      <c r="AJ31" s="314"/>
      <c r="AK31" s="299"/>
      <c r="AL31" s="314"/>
      <c r="AM31" s="314"/>
      <c r="AN31" s="299"/>
      <c r="AO31" s="306"/>
      <c r="AP31" s="314"/>
      <c r="AQ31" s="314"/>
      <c r="AR31" s="314"/>
      <c r="AS31" s="299"/>
      <c r="AT31" s="317" t="s">
        <v>73</v>
      </c>
      <c r="AU31" s="290"/>
      <c r="AV31" s="290"/>
      <c r="AW31" s="290"/>
      <c r="AX31" s="290"/>
      <c r="AY31" s="290"/>
      <c r="AZ31" s="290"/>
      <c r="BA31" s="290"/>
      <c r="BB31" s="290"/>
      <c r="BC31" s="290"/>
      <c r="BD31" s="291"/>
    </row>
    <row r="32" spans="9:59" ht="15" customHeight="1">
      <c r="I32" s="321"/>
      <c r="J32" s="322"/>
      <c r="K32" s="322"/>
      <c r="L32" s="322"/>
      <c r="M32" s="322"/>
      <c r="N32" s="316"/>
      <c r="O32" s="308" t="s">
        <v>63</v>
      </c>
      <c r="P32" s="315"/>
      <c r="Q32" s="16"/>
      <c r="R32" s="16"/>
      <c r="S32" s="17">
        <v>11</v>
      </c>
      <c r="T32" s="16"/>
      <c r="U32" s="16"/>
      <c r="V32" s="17">
        <v>24</v>
      </c>
      <c r="W32" s="325">
        <v>0.52777777777777779</v>
      </c>
      <c r="X32" s="326"/>
      <c r="Y32" s="326"/>
      <c r="Z32" s="327"/>
      <c r="AA32" s="308"/>
      <c r="AB32" s="309"/>
      <c r="AC32" s="312"/>
      <c r="AD32" s="313"/>
      <c r="AE32" s="308"/>
      <c r="AF32" s="309"/>
      <c r="AG32" s="312"/>
      <c r="AH32" s="313"/>
      <c r="AI32" s="308"/>
      <c r="AJ32" s="315"/>
      <c r="AK32" s="316"/>
      <c r="AL32" s="315"/>
      <c r="AM32" s="315"/>
      <c r="AN32" s="316"/>
      <c r="AO32" s="308"/>
      <c r="AP32" s="315"/>
      <c r="AQ32" s="315"/>
      <c r="AR32" s="315"/>
      <c r="AS32" s="316"/>
      <c r="AT32" s="318"/>
      <c r="AU32" s="319"/>
      <c r="AV32" s="319"/>
      <c r="AW32" s="319"/>
      <c r="AX32" s="319"/>
      <c r="AY32" s="319"/>
      <c r="AZ32" s="319"/>
      <c r="BA32" s="319"/>
      <c r="BB32" s="319"/>
      <c r="BC32" s="319"/>
      <c r="BD32" s="320"/>
    </row>
    <row r="33" spans="9:56" ht="15" customHeight="1">
      <c r="I33" s="295">
        <v>40871</v>
      </c>
      <c r="J33" s="296"/>
      <c r="K33" s="296"/>
      <c r="L33" s="296"/>
      <c r="M33" s="296"/>
      <c r="N33" s="299" t="s">
        <v>64</v>
      </c>
      <c r="O33" s="277" t="s">
        <v>60</v>
      </c>
      <c r="P33" s="285"/>
      <c r="Q33" s="20"/>
      <c r="R33" s="20"/>
      <c r="S33" s="21">
        <v>11</v>
      </c>
      <c r="T33" s="20"/>
      <c r="U33" s="20"/>
      <c r="V33" s="21">
        <v>28</v>
      </c>
      <c r="W33" s="300">
        <v>0.3611111111111111</v>
      </c>
      <c r="X33" s="301"/>
      <c r="Y33" s="301"/>
      <c r="Z33" s="302"/>
      <c r="AA33" s="277"/>
      <c r="AB33" s="278"/>
      <c r="AC33" s="281" t="s">
        <v>74</v>
      </c>
      <c r="AD33" s="282"/>
      <c r="AE33" s="277" t="s">
        <v>75</v>
      </c>
      <c r="AF33" s="278"/>
      <c r="AG33" s="281" t="s">
        <v>76</v>
      </c>
      <c r="AH33" s="282"/>
      <c r="AI33" s="277"/>
      <c r="AJ33" s="285"/>
      <c r="AK33" s="286"/>
      <c r="AL33" s="285"/>
      <c r="AM33" s="285"/>
      <c r="AN33" s="286"/>
      <c r="AO33" s="277"/>
      <c r="AP33" s="285"/>
      <c r="AQ33" s="285"/>
      <c r="AR33" s="285"/>
      <c r="AS33" s="286"/>
      <c r="AT33" s="289" t="s">
        <v>118</v>
      </c>
      <c r="AU33" s="290"/>
      <c r="AV33" s="290"/>
      <c r="AW33" s="290"/>
      <c r="AX33" s="290"/>
      <c r="AY33" s="290"/>
      <c r="AZ33" s="290"/>
      <c r="BA33" s="290"/>
      <c r="BB33" s="290"/>
      <c r="BC33" s="290"/>
      <c r="BD33" s="291"/>
    </row>
    <row r="34" spans="9:56" ht="15" customHeight="1" thickBot="1">
      <c r="I34" s="297"/>
      <c r="J34" s="298"/>
      <c r="K34" s="298"/>
      <c r="L34" s="298"/>
      <c r="M34" s="298"/>
      <c r="N34" s="288"/>
      <c r="O34" s="279" t="s">
        <v>63</v>
      </c>
      <c r="P34" s="287"/>
      <c r="Q34" s="22"/>
      <c r="R34" s="22"/>
      <c r="S34" s="23">
        <v>11</v>
      </c>
      <c r="T34" s="22"/>
      <c r="U34" s="22"/>
      <c r="V34" s="23">
        <v>28</v>
      </c>
      <c r="W34" s="303">
        <v>0.60069444444444442</v>
      </c>
      <c r="X34" s="304"/>
      <c r="Y34" s="304"/>
      <c r="Z34" s="305"/>
      <c r="AA34" s="279"/>
      <c r="AB34" s="280"/>
      <c r="AC34" s="283"/>
      <c r="AD34" s="284"/>
      <c r="AE34" s="279"/>
      <c r="AF34" s="280"/>
      <c r="AG34" s="283"/>
      <c r="AH34" s="284"/>
      <c r="AI34" s="279"/>
      <c r="AJ34" s="287"/>
      <c r="AK34" s="288"/>
      <c r="AL34" s="287"/>
      <c r="AM34" s="287"/>
      <c r="AN34" s="288"/>
      <c r="AO34" s="279"/>
      <c r="AP34" s="287"/>
      <c r="AQ34" s="287"/>
      <c r="AR34" s="287"/>
      <c r="AS34" s="288"/>
      <c r="AT34" s="292"/>
      <c r="AU34" s="293"/>
      <c r="AV34" s="293"/>
      <c r="AW34" s="293"/>
      <c r="AX34" s="293"/>
      <c r="AY34" s="293"/>
      <c r="AZ34" s="293"/>
      <c r="BA34" s="293"/>
      <c r="BB34" s="293"/>
      <c r="BC34" s="293"/>
      <c r="BD34" s="294"/>
    </row>
    <row r="35" spans="9:56">
      <c r="O35" s="24"/>
    </row>
    <row r="36" spans="9:56">
      <c r="I36" s="1" t="s">
        <v>77</v>
      </c>
      <c r="L36" s="1" t="s">
        <v>78</v>
      </c>
    </row>
    <row r="37" spans="9:56">
      <c r="I37" s="25" t="s">
        <v>79</v>
      </c>
      <c r="L37" s="1" t="s">
        <v>80</v>
      </c>
    </row>
    <row r="38" spans="9:56"/>
    <row r="39" spans="9:56" ht="17.25">
      <c r="I39" s="76" t="s">
        <v>81</v>
      </c>
      <c r="J39" s="76"/>
      <c r="K39" s="76"/>
      <c r="L39" s="76"/>
      <c r="M39" s="76"/>
      <c r="N39" s="76"/>
      <c r="O39" s="76"/>
      <c r="P39" s="76"/>
      <c r="Q39" s="76"/>
      <c r="R39" s="76"/>
      <c r="S39" s="76"/>
      <c r="T39" s="76"/>
      <c r="U39" s="76"/>
      <c r="V39" s="76"/>
      <c r="W39" s="76"/>
      <c r="X39" s="76"/>
      <c r="Y39" s="76"/>
      <c r="Z39" s="76"/>
      <c r="AA39" s="76"/>
      <c r="AB39" s="76"/>
      <c r="AC39" s="77"/>
      <c r="AD39" s="77"/>
      <c r="AE39" s="77"/>
      <c r="AF39" s="77"/>
      <c r="AG39" s="77"/>
      <c r="AH39" s="77"/>
      <c r="AI39" s="77"/>
      <c r="AJ39" s="77"/>
      <c r="AK39" s="79"/>
    </row>
    <row r="40" spans="9:56"/>
  </sheetData>
  <mergeCells count="183">
    <mergeCell ref="AH1:AJ1"/>
    <mergeCell ref="D5:G5"/>
    <mergeCell ref="R5:S5"/>
    <mergeCell ref="T5:U5"/>
    <mergeCell ref="V5:W5"/>
    <mergeCell ref="AN5:AS5"/>
    <mergeCell ref="AT5:BD5"/>
    <mergeCell ref="D6:G7"/>
    <mergeCell ref="I6:N7"/>
    <mergeCell ref="O6:AA8"/>
    <mergeCell ref="AB6:AB14"/>
    <mergeCell ref="AC6:AK8"/>
    <mergeCell ref="AL6:AM8"/>
    <mergeCell ref="AN6:AS8"/>
    <mergeCell ref="AT6:BD8"/>
    <mergeCell ref="D8:G8"/>
    <mergeCell ref="AL9:AM10"/>
    <mergeCell ref="AN9:AS10"/>
    <mergeCell ref="AT9:BB9"/>
    <mergeCell ref="BC9:BD9"/>
    <mergeCell ref="AG10:AJ10"/>
    <mergeCell ref="AT10:BB10"/>
    <mergeCell ref="BC10:BD10"/>
    <mergeCell ref="I8:M8"/>
    <mergeCell ref="I9:N10"/>
    <mergeCell ref="O9:R10"/>
    <mergeCell ref="S9:V10"/>
    <mergeCell ref="W9:AA10"/>
    <mergeCell ref="AG9:AJ9"/>
    <mergeCell ref="AT11:BB11"/>
    <mergeCell ref="BC11:BD11"/>
    <mergeCell ref="B12:H12"/>
    <mergeCell ref="I12:N12"/>
    <mergeCell ref="O12:R12"/>
    <mergeCell ref="S12:V12"/>
    <mergeCell ref="W12:AA12"/>
    <mergeCell ref="AN12:AS12"/>
    <mergeCell ref="B11:H11"/>
    <mergeCell ref="I11:N11"/>
    <mergeCell ref="O11:R11"/>
    <mergeCell ref="S11:V11"/>
    <mergeCell ref="W11:AA11"/>
    <mergeCell ref="AC11:AK12"/>
    <mergeCell ref="B13:H13"/>
    <mergeCell ref="I13:N13"/>
    <mergeCell ref="O13:R13"/>
    <mergeCell ref="S13:V13"/>
    <mergeCell ref="W13:AA13"/>
    <mergeCell ref="AC13:AK14"/>
    <mergeCell ref="AL13:AM14"/>
    <mergeCell ref="AN13:AS14"/>
    <mergeCell ref="AL11:AM12"/>
    <mergeCell ref="AN11:AS11"/>
    <mergeCell ref="AT13:BD13"/>
    <mergeCell ref="I14:N14"/>
    <mergeCell ref="O14:R14"/>
    <mergeCell ref="S14:V14"/>
    <mergeCell ref="W14:AA14"/>
    <mergeCell ref="AT14:BB14"/>
    <mergeCell ref="BC14:BD14"/>
    <mergeCell ref="AT12:BB12"/>
    <mergeCell ref="BC12:BD12"/>
    <mergeCell ref="I19:N20"/>
    <mergeCell ref="O19:P19"/>
    <mergeCell ref="AA19:AB20"/>
    <mergeCell ref="AC19:AD20"/>
    <mergeCell ref="AE19:AF20"/>
    <mergeCell ref="AT15:BD16"/>
    <mergeCell ref="I16:N16"/>
    <mergeCell ref="AI16:AK16"/>
    <mergeCell ref="AL16:AN16"/>
    <mergeCell ref="I17:N18"/>
    <mergeCell ref="O17:P17"/>
    <mergeCell ref="AA17:AB18"/>
    <mergeCell ref="AC17:AD18"/>
    <mergeCell ref="AE17:AF18"/>
    <mergeCell ref="AG17:AH18"/>
    <mergeCell ref="I15:N15"/>
    <mergeCell ref="O15:Z16"/>
    <mergeCell ref="AA15:AD16"/>
    <mergeCell ref="AE15:AH16"/>
    <mergeCell ref="AI15:AN15"/>
    <mergeCell ref="AO15:AS16"/>
    <mergeCell ref="AG19:AH20"/>
    <mergeCell ref="AI19:AK20"/>
    <mergeCell ref="AL19:AN20"/>
    <mergeCell ref="AO19:AS20"/>
    <mergeCell ref="AT19:BD20"/>
    <mergeCell ref="O20:P20"/>
    <mergeCell ref="AI17:AK18"/>
    <mergeCell ref="AL17:AN18"/>
    <mergeCell ref="AO17:AS18"/>
    <mergeCell ref="AT17:BD18"/>
    <mergeCell ref="O18:P18"/>
    <mergeCell ref="I23:N24"/>
    <mergeCell ref="O23:P23"/>
    <mergeCell ref="AA23:AB24"/>
    <mergeCell ref="AC23:AD24"/>
    <mergeCell ref="AE23:AF24"/>
    <mergeCell ref="I21:N22"/>
    <mergeCell ref="O21:P21"/>
    <mergeCell ref="AA21:AB22"/>
    <mergeCell ref="AC21:AD22"/>
    <mergeCell ref="AE21:AF22"/>
    <mergeCell ref="AG23:AH24"/>
    <mergeCell ref="AI23:AK24"/>
    <mergeCell ref="AL23:AN24"/>
    <mergeCell ref="AO23:AS24"/>
    <mergeCell ref="AT23:BD24"/>
    <mergeCell ref="O24:P24"/>
    <mergeCell ref="I25:N26"/>
    <mergeCell ref="O25:P25"/>
    <mergeCell ref="AA25:AB26"/>
    <mergeCell ref="AC25:AD26"/>
    <mergeCell ref="AI21:AK22"/>
    <mergeCell ref="AL21:AN22"/>
    <mergeCell ref="AO21:AS22"/>
    <mergeCell ref="AT21:BD22"/>
    <mergeCell ref="O22:P22"/>
    <mergeCell ref="AG21:AH22"/>
    <mergeCell ref="AI25:AK26"/>
    <mergeCell ref="AL25:AN26"/>
    <mergeCell ref="AO25:AS26"/>
    <mergeCell ref="AT25:BD26"/>
    <mergeCell ref="O26:P26"/>
    <mergeCell ref="AE25:AF26"/>
    <mergeCell ref="AG25:AH26"/>
    <mergeCell ref="I29:M30"/>
    <mergeCell ref="N29:N30"/>
    <mergeCell ref="O29:P29"/>
    <mergeCell ref="W29:Z29"/>
    <mergeCell ref="AA29:AB30"/>
    <mergeCell ref="AC29:AD30"/>
    <mergeCell ref="AE29:AF30"/>
    <mergeCell ref="AC27:AD28"/>
    <mergeCell ref="AE27:AF28"/>
    <mergeCell ref="I27:M28"/>
    <mergeCell ref="N27:N28"/>
    <mergeCell ref="O27:P27"/>
    <mergeCell ref="W27:Z27"/>
    <mergeCell ref="AA27:AB28"/>
    <mergeCell ref="AG29:AH30"/>
    <mergeCell ref="AI29:AK30"/>
    <mergeCell ref="AL29:AN30"/>
    <mergeCell ref="AO29:AS30"/>
    <mergeCell ref="AT29:BD30"/>
    <mergeCell ref="O30:P30"/>
    <mergeCell ref="W30:Z30"/>
    <mergeCell ref="AT27:BD28"/>
    <mergeCell ref="O28:P28"/>
    <mergeCell ref="W28:Z28"/>
    <mergeCell ref="AG27:AH28"/>
    <mergeCell ref="AI27:AK28"/>
    <mergeCell ref="AL27:AN28"/>
    <mergeCell ref="AO27:AS28"/>
    <mergeCell ref="AE31:AF32"/>
    <mergeCell ref="AG31:AH32"/>
    <mergeCell ref="AI31:AK32"/>
    <mergeCell ref="AL31:AN32"/>
    <mergeCell ref="AO31:AS32"/>
    <mergeCell ref="AT31:BD32"/>
    <mergeCell ref="I31:M32"/>
    <mergeCell ref="N31:N32"/>
    <mergeCell ref="O31:P31"/>
    <mergeCell ref="W31:Z31"/>
    <mergeCell ref="AA31:AB32"/>
    <mergeCell ref="AC31:AD32"/>
    <mergeCell ref="O32:P32"/>
    <mergeCell ref="W32:Z32"/>
    <mergeCell ref="AE33:AF34"/>
    <mergeCell ref="AG33:AH34"/>
    <mergeCell ref="AI33:AK34"/>
    <mergeCell ref="AL33:AN34"/>
    <mergeCell ref="AO33:AS34"/>
    <mergeCell ref="AT33:BD34"/>
    <mergeCell ref="I33:M34"/>
    <mergeCell ref="N33:N34"/>
    <mergeCell ref="O33:P33"/>
    <mergeCell ref="W33:Z33"/>
    <mergeCell ref="AA33:AB34"/>
    <mergeCell ref="AC33:AD34"/>
    <mergeCell ref="O34:P34"/>
    <mergeCell ref="W34:Z34"/>
  </mergeCells>
  <phoneticPr fontId="6"/>
  <dataValidations count="2">
    <dataValidation allowBlank="1" showInputMessage="1" showErrorMessage="1" promptTitle="付与日数について" prompt="長期休業期間に勤務を要しないことになるので,年間の勤務日数に_x000a_応じて別表１・２により付与すること。" sqref="AH1:AJ2" xr:uid="{00000000-0002-0000-0700-000000000000}"/>
    <dataValidation allowBlank="1" showInputMessage="1" showErrorMessage="1" promptTitle="前年度付与日数" prompt="前年度勤務校年次有給休暇簿による確認が必要です。" sqref="AL6:AM8" xr:uid="{00000000-0002-0000-0700-000001000000}"/>
  </dataValidations>
  <pageMargins left="0.15748031496062992" right="0.31496062992125984" top="0.25" bottom="0.15748031496062992" header="0.26" footer="0.15748031496062992"/>
  <pageSetup paperSize="9" scale="9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1:FY40"/>
  <sheetViews>
    <sheetView showGridLines="0" topLeftCell="A16" workbookViewId="0">
      <selection activeCell="C15" sqref="C15"/>
    </sheetView>
  </sheetViews>
  <sheetFormatPr defaultColWidth="0" defaultRowHeight="13.5" customHeight="1" zeroHeight="1"/>
  <cols>
    <col min="1" max="6" width="2.625" style="31" customWidth="1"/>
    <col min="7" max="7" width="9.75" style="31" customWidth="1"/>
    <col min="8" max="20" width="2.625" style="31" customWidth="1"/>
    <col min="21" max="21" width="3.375" style="31" customWidth="1"/>
    <col min="22" max="57" width="2.625" style="31" customWidth="1"/>
    <col min="58" max="58" width="2.625" style="31" hidden="1" customWidth="1"/>
    <col min="59" max="59" width="8.375" style="31" customWidth="1"/>
    <col min="60" max="181" width="2.625" style="31" hidden="1" customWidth="1"/>
    <col min="182" max="182" width="0" style="31" hidden="1" customWidth="1"/>
    <col min="183" max="16384" width="0" style="31" hidden="1"/>
  </cols>
  <sheetData>
    <row r="1" spans="2:60" ht="24" customHeight="1" thickBot="1">
      <c r="AC1" s="32" t="s">
        <v>13</v>
      </c>
      <c r="AD1" s="33"/>
      <c r="AE1" s="33"/>
      <c r="AF1" s="33"/>
      <c r="AG1" s="33"/>
      <c r="AH1" s="557">
        <f>'年間勤務計画書 (合計)'!AI42</f>
        <v>0</v>
      </c>
      <c r="AI1" s="557"/>
      <c r="AJ1" s="558"/>
    </row>
    <row r="2" spans="2:60" ht="5.25" customHeight="1">
      <c r="AH2" s="29"/>
      <c r="AI2" s="29"/>
      <c r="AJ2" s="29"/>
    </row>
    <row r="3" spans="2:60">
      <c r="I3" s="31" t="s">
        <v>14</v>
      </c>
    </row>
    <row r="4" spans="2:60" ht="14.25" thickBot="1"/>
    <row r="5" spans="2:60" ht="22.5" customHeight="1" thickBot="1">
      <c r="B5" s="53"/>
      <c r="C5" s="53"/>
      <c r="D5" s="559" t="s">
        <v>15</v>
      </c>
      <c r="E5" s="559"/>
      <c r="F5" s="559"/>
      <c r="G5" s="559"/>
      <c r="H5" s="54"/>
      <c r="I5" s="31" t="s">
        <v>16</v>
      </c>
      <c r="Q5" s="31" t="s">
        <v>17</v>
      </c>
      <c r="R5" s="560"/>
      <c r="S5" s="560"/>
      <c r="T5" s="561">
        <f>'年間勤務計画書 (合計)'!C3</f>
        <v>2026</v>
      </c>
      <c r="U5" s="561"/>
      <c r="V5" s="466" t="s">
        <v>19</v>
      </c>
      <c r="W5" s="466"/>
      <c r="X5" s="31" t="s">
        <v>20</v>
      </c>
      <c r="AN5" s="524" t="s">
        <v>21</v>
      </c>
      <c r="AO5" s="525"/>
      <c r="AP5" s="525"/>
      <c r="AQ5" s="525"/>
      <c r="AR5" s="525"/>
      <c r="AS5" s="526"/>
      <c r="AT5" s="562">
        <f>'年間勤務計画書 (合計)'!AG3</f>
        <v>0</v>
      </c>
      <c r="AU5" s="562"/>
      <c r="AV5" s="562"/>
      <c r="AW5" s="562"/>
      <c r="AX5" s="562"/>
      <c r="AY5" s="562"/>
      <c r="AZ5" s="562"/>
      <c r="BA5" s="562"/>
      <c r="BB5" s="562"/>
      <c r="BC5" s="562"/>
      <c r="BD5" s="563"/>
    </row>
    <row r="6" spans="2:60" ht="15" customHeight="1">
      <c r="B6" s="55"/>
      <c r="C6" s="55"/>
      <c r="D6" s="564" t="s">
        <v>23</v>
      </c>
      <c r="E6" s="564"/>
      <c r="F6" s="564"/>
      <c r="G6" s="564"/>
      <c r="H6" s="54"/>
      <c r="I6" s="565" t="s">
        <v>24</v>
      </c>
      <c r="J6" s="566"/>
      <c r="K6" s="566"/>
      <c r="L6" s="566"/>
      <c r="M6" s="566"/>
      <c r="N6" s="567"/>
      <c r="O6" s="568" t="s">
        <v>25</v>
      </c>
      <c r="P6" s="566"/>
      <c r="Q6" s="566"/>
      <c r="R6" s="566"/>
      <c r="S6" s="566"/>
      <c r="T6" s="566"/>
      <c r="U6" s="566"/>
      <c r="V6" s="566"/>
      <c r="W6" s="566"/>
      <c r="X6" s="566"/>
      <c r="Y6" s="566"/>
      <c r="Z6" s="566"/>
      <c r="AA6" s="566"/>
      <c r="AB6" s="569" t="s">
        <v>26</v>
      </c>
      <c r="AC6" s="572" t="s">
        <v>27</v>
      </c>
      <c r="AD6" s="573"/>
      <c r="AE6" s="573"/>
      <c r="AF6" s="573"/>
      <c r="AG6" s="573"/>
      <c r="AH6" s="573"/>
      <c r="AI6" s="573"/>
      <c r="AJ6" s="573"/>
      <c r="AK6" s="574"/>
      <c r="AL6" s="578" t="str">
        <f>IF(W11="","",IF(W11&gt;=S11,"前年度未使用分入力","不可"))</f>
        <v/>
      </c>
      <c r="AM6" s="579"/>
      <c r="AN6" s="474" t="s">
        <v>28</v>
      </c>
      <c r="AO6" s="459"/>
      <c r="AP6" s="459"/>
      <c r="AQ6" s="459"/>
      <c r="AR6" s="459"/>
      <c r="AS6" s="460"/>
      <c r="AT6" s="584">
        <f>'年間勤務計画書 (合計)'!AG4</f>
        <v>0</v>
      </c>
      <c r="AU6" s="584"/>
      <c r="AV6" s="584"/>
      <c r="AW6" s="584"/>
      <c r="AX6" s="584"/>
      <c r="AY6" s="584"/>
      <c r="AZ6" s="584"/>
      <c r="BA6" s="584"/>
      <c r="BB6" s="584"/>
      <c r="BC6" s="584"/>
      <c r="BD6" s="585"/>
    </row>
    <row r="7" spans="2:60" ht="15" customHeight="1">
      <c r="B7" s="55"/>
      <c r="C7" s="55"/>
      <c r="D7" s="564"/>
      <c r="E7" s="564"/>
      <c r="F7" s="564"/>
      <c r="G7" s="564"/>
      <c r="H7" s="54"/>
      <c r="I7" s="478"/>
      <c r="J7" s="458"/>
      <c r="K7" s="458"/>
      <c r="L7" s="458"/>
      <c r="M7" s="458"/>
      <c r="N7" s="461"/>
      <c r="O7" s="462"/>
      <c r="P7" s="463"/>
      <c r="Q7" s="463"/>
      <c r="R7" s="463"/>
      <c r="S7" s="463"/>
      <c r="T7" s="463"/>
      <c r="U7" s="463"/>
      <c r="V7" s="463"/>
      <c r="W7" s="463"/>
      <c r="X7" s="463"/>
      <c r="Y7" s="463"/>
      <c r="Z7" s="463"/>
      <c r="AA7" s="463"/>
      <c r="AB7" s="570"/>
      <c r="AC7" s="575"/>
      <c r="AD7" s="576"/>
      <c r="AE7" s="576"/>
      <c r="AF7" s="576"/>
      <c r="AG7" s="576"/>
      <c r="AH7" s="576"/>
      <c r="AI7" s="576"/>
      <c r="AJ7" s="576"/>
      <c r="AK7" s="577"/>
      <c r="AL7" s="580"/>
      <c r="AM7" s="581"/>
      <c r="AN7" s="462"/>
      <c r="AO7" s="463"/>
      <c r="AP7" s="463"/>
      <c r="AQ7" s="463"/>
      <c r="AR7" s="463"/>
      <c r="AS7" s="464"/>
      <c r="AT7" s="584"/>
      <c r="AU7" s="584"/>
      <c r="AV7" s="584"/>
      <c r="AW7" s="584"/>
      <c r="AX7" s="584"/>
      <c r="AY7" s="584"/>
      <c r="AZ7" s="584"/>
      <c r="BA7" s="584"/>
      <c r="BB7" s="584"/>
      <c r="BC7" s="584"/>
      <c r="BD7" s="585"/>
    </row>
    <row r="8" spans="2:60" ht="20.25" customHeight="1">
      <c r="B8" s="56"/>
      <c r="C8" s="56"/>
      <c r="D8" s="559" t="s">
        <v>29</v>
      </c>
      <c r="E8" s="559"/>
      <c r="F8" s="559"/>
      <c r="G8" s="559"/>
      <c r="H8" s="54"/>
      <c r="I8" s="600"/>
      <c r="J8" s="601"/>
      <c r="K8" s="601"/>
      <c r="L8" s="601"/>
      <c r="M8" s="601"/>
      <c r="N8" s="34" t="s">
        <v>30</v>
      </c>
      <c r="O8" s="457"/>
      <c r="P8" s="458"/>
      <c r="Q8" s="458"/>
      <c r="R8" s="458"/>
      <c r="S8" s="458"/>
      <c r="T8" s="458"/>
      <c r="U8" s="458"/>
      <c r="V8" s="458"/>
      <c r="W8" s="458"/>
      <c r="X8" s="458"/>
      <c r="Y8" s="458"/>
      <c r="Z8" s="458"/>
      <c r="AA8" s="458"/>
      <c r="AB8" s="570"/>
      <c r="AC8" s="512"/>
      <c r="AD8" s="513"/>
      <c r="AE8" s="513"/>
      <c r="AF8" s="513"/>
      <c r="AG8" s="513"/>
      <c r="AH8" s="513"/>
      <c r="AI8" s="513"/>
      <c r="AJ8" s="513"/>
      <c r="AK8" s="514"/>
      <c r="AL8" s="582"/>
      <c r="AM8" s="583"/>
      <c r="AN8" s="457"/>
      <c r="AO8" s="458"/>
      <c r="AP8" s="458"/>
      <c r="AQ8" s="458"/>
      <c r="AR8" s="458"/>
      <c r="AS8" s="461"/>
      <c r="AT8" s="518"/>
      <c r="AU8" s="518"/>
      <c r="AV8" s="518"/>
      <c r="AW8" s="518"/>
      <c r="AX8" s="518"/>
      <c r="AY8" s="518"/>
      <c r="AZ8" s="518"/>
      <c r="BA8" s="518"/>
      <c r="BB8" s="518"/>
      <c r="BC8" s="518"/>
      <c r="BD8" s="586"/>
    </row>
    <row r="9" spans="2:60" ht="15" customHeight="1">
      <c r="B9" s="54"/>
      <c r="C9" s="54"/>
      <c r="D9" s="54"/>
      <c r="E9" s="54"/>
      <c r="F9" s="54"/>
      <c r="G9" s="54"/>
      <c r="H9" s="54"/>
      <c r="I9" s="477" t="s">
        <v>31</v>
      </c>
      <c r="J9" s="459"/>
      <c r="K9" s="459"/>
      <c r="L9" s="459"/>
      <c r="M9" s="459"/>
      <c r="N9" s="459"/>
      <c r="O9" s="474" t="s">
        <v>32</v>
      </c>
      <c r="P9" s="459"/>
      <c r="Q9" s="459"/>
      <c r="R9" s="460"/>
      <c r="S9" s="474" t="s">
        <v>33</v>
      </c>
      <c r="T9" s="459"/>
      <c r="U9" s="459"/>
      <c r="V9" s="460"/>
      <c r="W9" s="459" t="s">
        <v>34</v>
      </c>
      <c r="X9" s="459"/>
      <c r="Y9" s="459"/>
      <c r="Z9" s="459"/>
      <c r="AA9" s="460"/>
      <c r="AB9" s="570"/>
      <c r="AC9" s="35" t="s">
        <v>35</v>
      </c>
      <c r="AD9" s="36"/>
      <c r="AE9" s="36"/>
      <c r="AF9" s="36"/>
      <c r="AG9" s="527" t="str">
        <f>IF(I11="","",IF(W11&gt;S11,I11,""))</f>
        <v/>
      </c>
      <c r="AH9" s="527"/>
      <c r="AI9" s="527"/>
      <c r="AJ9" s="527"/>
      <c r="AK9" s="37" t="s">
        <v>20</v>
      </c>
      <c r="AL9" s="587"/>
      <c r="AM9" s="588"/>
      <c r="AN9" s="474" t="s">
        <v>36</v>
      </c>
      <c r="AO9" s="459"/>
      <c r="AP9" s="459"/>
      <c r="AQ9" s="459"/>
      <c r="AR9" s="459"/>
      <c r="AS9" s="460"/>
      <c r="AT9" s="591"/>
      <c r="AU9" s="592"/>
      <c r="AV9" s="592"/>
      <c r="AW9" s="592"/>
      <c r="AX9" s="592"/>
      <c r="AY9" s="592"/>
      <c r="AZ9" s="592"/>
      <c r="BA9" s="592"/>
      <c r="BB9" s="592"/>
      <c r="BC9" s="593" t="s">
        <v>37</v>
      </c>
      <c r="BD9" s="594"/>
    </row>
    <row r="10" spans="2:60" ht="15" customHeight="1" thickBot="1">
      <c r="B10" s="54"/>
      <c r="C10" s="54"/>
      <c r="D10" s="54"/>
      <c r="E10" s="54"/>
      <c r="F10" s="54"/>
      <c r="G10" s="54"/>
      <c r="H10" s="54"/>
      <c r="I10" s="478"/>
      <c r="J10" s="458"/>
      <c r="K10" s="458"/>
      <c r="L10" s="458"/>
      <c r="M10" s="458"/>
      <c r="N10" s="458"/>
      <c r="O10" s="457"/>
      <c r="P10" s="458"/>
      <c r="Q10" s="458"/>
      <c r="R10" s="461"/>
      <c r="S10" s="457"/>
      <c r="T10" s="458"/>
      <c r="U10" s="458"/>
      <c r="V10" s="461"/>
      <c r="W10" s="458"/>
      <c r="X10" s="458"/>
      <c r="Y10" s="458"/>
      <c r="Z10" s="458"/>
      <c r="AA10" s="461"/>
      <c r="AB10" s="570"/>
      <c r="AC10" s="35" t="s">
        <v>35</v>
      </c>
      <c r="AD10" s="36"/>
      <c r="AE10" s="36"/>
      <c r="AF10" s="36"/>
      <c r="AG10" s="595" t="str">
        <f>IF(I12="","",IF(W12&gt;S12,I12,""))</f>
        <v/>
      </c>
      <c r="AH10" s="595"/>
      <c r="AI10" s="595"/>
      <c r="AJ10" s="595"/>
      <c r="AK10" s="38" t="s">
        <v>20</v>
      </c>
      <c r="AL10" s="589"/>
      <c r="AM10" s="590"/>
      <c r="AN10" s="465"/>
      <c r="AO10" s="466"/>
      <c r="AP10" s="466"/>
      <c r="AQ10" s="466"/>
      <c r="AR10" s="466"/>
      <c r="AS10" s="467"/>
      <c r="AT10" s="596"/>
      <c r="AU10" s="597"/>
      <c r="AV10" s="597"/>
      <c r="AW10" s="597"/>
      <c r="AX10" s="597"/>
      <c r="AY10" s="597"/>
      <c r="AZ10" s="597"/>
      <c r="BA10" s="597"/>
      <c r="BB10" s="597"/>
      <c r="BC10" s="598" t="s">
        <v>38</v>
      </c>
      <c r="BD10" s="599"/>
    </row>
    <row r="11" spans="2:60" ht="15" customHeight="1">
      <c r="B11" s="541" t="str">
        <f>IF($I$8=0,"","入力　→")</f>
        <v/>
      </c>
      <c r="C11" s="541"/>
      <c r="D11" s="541"/>
      <c r="E11" s="541"/>
      <c r="F11" s="541"/>
      <c r="G11" s="541"/>
      <c r="H11" s="542"/>
      <c r="I11" s="543"/>
      <c r="J11" s="544"/>
      <c r="K11" s="544"/>
      <c r="L11" s="544"/>
      <c r="M11" s="544"/>
      <c r="N11" s="544"/>
      <c r="O11" s="545"/>
      <c r="P11" s="546"/>
      <c r="Q11" s="546"/>
      <c r="R11" s="547"/>
      <c r="S11" s="548" t="str">
        <f>IF(O11="","",O11*80/100)</f>
        <v/>
      </c>
      <c r="T11" s="549"/>
      <c r="U11" s="549"/>
      <c r="V11" s="550"/>
      <c r="W11" s="545"/>
      <c r="X11" s="546"/>
      <c r="Y11" s="546"/>
      <c r="Z11" s="546"/>
      <c r="AA11" s="547"/>
      <c r="AB11" s="570"/>
      <c r="AC11" s="551" t="s">
        <v>40</v>
      </c>
      <c r="AD11" s="552"/>
      <c r="AE11" s="552"/>
      <c r="AF11" s="552"/>
      <c r="AG11" s="552"/>
      <c r="AH11" s="552"/>
      <c r="AI11" s="552"/>
      <c r="AJ11" s="552"/>
      <c r="AK11" s="553"/>
      <c r="AL11" s="520">
        <f>IF(AH1&lt;=47,BG11,IF(AH1&lt;=72,BG12,IF(AH1&lt;=120,BG13,IF(AH1&lt;=168,BG14,IF(AH1&lt;=216,BG15,IF(AH1&gt;=217,BG16))))))</f>
        <v>0</v>
      </c>
      <c r="AM11" s="521"/>
      <c r="AN11" s="524" t="s">
        <v>41</v>
      </c>
      <c r="AO11" s="525"/>
      <c r="AP11" s="525"/>
      <c r="AQ11" s="525"/>
      <c r="AR11" s="525"/>
      <c r="AS11" s="526"/>
      <c r="AT11" s="528"/>
      <c r="AU11" s="528"/>
      <c r="AV11" s="528"/>
      <c r="AW11" s="528"/>
      <c r="AX11" s="528"/>
      <c r="AY11" s="528"/>
      <c r="AZ11" s="528"/>
      <c r="BA11" s="528"/>
      <c r="BB11" s="528"/>
      <c r="BC11" s="525" t="s">
        <v>42</v>
      </c>
      <c r="BD11" s="529"/>
      <c r="BG11" s="54">
        <f>IF(AH1&lt;=47,0)</f>
        <v>0</v>
      </c>
      <c r="BH11" s="39"/>
    </row>
    <row r="12" spans="2:60" ht="15" customHeight="1">
      <c r="B12" s="530" t="str">
        <f>IF($I$8=0,"","複数校勤務の場合　入力　→")</f>
        <v/>
      </c>
      <c r="C12" s="530"/>
      <c r="D12" s="530"/>
      <c r="E12" s="530"/>
      <c r="F12" s="530"/>
      <c r="G12" s="530"/>
      <c r="H12" s="531"/>
      <c r="I12" s="532"/>
      <c r="J12" s="533"/>
      <c r="K12" s="533"/>
      <c r="L12" s="533"/>
      <c r="M12" s="533"/>
      <c r="N12" s="533"/>
      <c r="O12" s="534"/>
      <c r="P12" s="535"/>
      <c r="Q12" s="535"/>
      <c r="R12" s="536"/>
      <c r="S12" s="537" t="str">
        <f>IF(O12="","",O12*80/100)</f>
        <v/>
      </c>
      <c r="T12" s="538"/>
      <c r="U12" s="538"/>
      <c r="V12" s="539"/>
      <c r="W12" s="534" t="str">
        <f>IF(I12="","","入力")</f>
        <v/>
      </c>
      <c r="X12" s="535"/>
      <c r="Y12" s="535"/>
      <c r="Z12" s="535"/>
      <c r="AA12" s="536"/>
      <c r="AB12" s="570"/>
      <c r="AC12" s="554"/>
      <c r="AD12" s="555"/>
      <c r="AE12" s="555"/>
      <c r="AF12" s="555"/>
      <c r="AG12" s="555"/>
      <c r="AH12" s="555"/>
      <c r="AI12" s="555"/>
      <c r="AJ12" s="555"/>
      <c r="AK12" s="556"/>
      <c r="AL12" s="522"/>
      <c r="AM12" s="523"/>
      <c r="AN12" s="540" t="s">
        <v>44</v>
      </c>
      <c r="AO12" s="486"/>
      <c r="AP12" s="486"/>
      <c r="AQ12" s="486"/>
      <c r="AR12" s="486"/>
      <c r="AS12" s="487"/>
      <c r="AT12" s="500"/>
      <c r="AU12" s="500"/>
      <c r="AV12" s="500"/>
      <c r="AW12" s="500"/>
      <c r="AX12" s="500"/>
      <c r="AY12" s="500"/>
      <c r="AZ12" s="500"/>
      <c r="BA12" s="500"/>
      <c r="BB12" s="500"/>
      <c r="BC12" s="486" t="s">
        <v>45</v>
      </c>
      <c r="BD12" s="501"/>
      <c r="BG12" s="54">
        <f>IF(AH1&lt;=72,IF(I8=0,1,IF(I8&lt;=3,2,IF(I8&gt;=4,3))))</f>
        <v>1</v>
      </c>
      <c r="BH12" s="39"/>
    </row>
    <row r="13" spans="2:60" ht="15" customHeight="1">
      <c r="B13" s="502" t="s">
        <v>115</v>
      </c>
      <c r="C13" s="502"/>
      <c r="D13" s="502"/>
      <c r="E13" s="502"/>
      <c r="F13" s="502"/>
      <c r="G13" s="502"/>
      <c r="H13" s="503"/>
      <c r="I13" s="504"/>
      <c r="J13" s="505"/>
      <c r="K13" s="505"/>
      <c r="L13" s="505"/>
      <c r="M13" s="505"/>
      <c r="N13" s="505"/>
      <c r="O13" s="506"/>
      <c r="P13" s="507"/>
      <c r="Q13" s="507"/>
      <c r="R13" s="508"/>
      <c r="S13" s="506"/>
      <c r="T13" s="507"/>
      <c r="U13" s="507"/>
      <c r="V13" s="508"/>
      <c r="W13" s="506"/>
      <c r="X13" s="507"/>
      <c r="Y13" s="507"/>
      <c r="Z13" s="507"/>
      <c r="AA13" s="508"/>
      <c r="AB13" s="570"/>
      <c r="AC13" s="509" t="s">
        <v>46</v>
      </c>
      <c r="AD13" s="510"/>
      <c r="AE13" s="510"/>
      <c r="AF13" s="510"/>
      <c r="AG13" s="510"/>
      <c r="AH13" s="510"/>
      <c r="AI13" s="510"/>
      <c r="AJ13" s="510"/>
      <c r="AK13" s="511"/>
      <c r="AL13" s="515">
        <f>SUM(AL6:AM12)</f>
        <v>0</v>
      </c>
      <c r="AM13" s="516"/>
      <c r="AN13" s="519" t="s">
        <v>47</v>
      </c>
      <c r="AO13" s="459"/>
      <c r="AP13" s="459"/>
      <c r="AQ13" s="459"/>
      <c r="AR13" s="459"/>
      <c r="AS13" s="460"/>
      <c r="AT13" s="463" t="s">
        <v>48</v>
      </c>
      <c r="AU13" s="463"/>
      <c r="AV13" s="463"/>
      <c r="AW13" s="463"/>
      <c r="AX13" s="463"/>
      <c r="AY13" s="463"/>
      <c r="AZ13" s="463"/>
      <c r="BA13" s="463"/>
      <c r="BB13" s="463"/>
      <c r="BC13" s="463"/>
      <c r="BD13" s="468"/>
      <c r="BG13" s="54">
        <f>IF(AH1&lt;=120,IF(DATEDIF(AT9,AT10,"M")+(DAY(AT10)&lt;&gt;DAY(AT9))&lt;=3,1,IF(DATEDIF(AT9,AT10,"M")+(DAY(AT10)&lt;&gt;DAY(AT9))&lt;=6,2,IF(DATEDIF(AT9,AT10,"M")+(DAY(AT10)&lt;&gt;DAY(AT9))&gt;=7,IF(I8=0,3,IF(I8&lt;=2,4,IF(I8=3,5,IF(I8&lt;=5,6,IF(I8&gt;=6,7)))))))))</f>
        <v>1</v>
      </c>
      <c r="BH13" s="39"/>
    </row>
    <row r="14" spans="2:60" ht="15" customHeight="1" thickBot="1">
      <c r="B14" s="57" t="s">
        <v>117</v>
      </c>
      <c r="C14" s="57"/>
      <c r="D14" s="54"/>
      <c r="E14" s="54"/>
      <c r="F14" s="54"/>
      <c r="G14" s="54"/>
      <c r="H14" s="54"/>
      <c r="I14" s="478" t="s">
        <v>49</v>
      </c>
      <c r="J14" s="458"/>
      <c r="K14" s="458"/>
      <c r="L14" s="458"/>
      <c r="M14" s="458"/>
      <c r="N14" s="458"/>
      <c r="O14" s="491" t="str">
        <f>IF(O11="","",SUM(O11:R13))</f>
        <v/>
      </c>
      <c r="P14" s="492"/>
      <c r="Q14" s="492"/>
      <c r="R14" s="493"/>
      <c r="S14" s="494" t="str">
        <f>IF(S11="","",SUM(S11:V13))</f>
        <v/>
      </c>
      <c r="T14" s="495"/>
      <c r="U14" s="495"/>
      <c r="V14" s="496"/>
      <c r="W14" s="497" t="str">
        <f>IF(W11="","",SUM(W11:AA13))</f>
        <v/>
      </c>
      <c r="X14" s="495"/>
      <c r="Y14" s="495"/>
      <c r="Z14" s="495"/>
      <c r="AA14" s="496"/>
      <c r="AB14" s="571"/>
      <c r="AC14" s="512"/>
      <c r="AD14" s="513"/>
      <c r="AE14" s="513"/>
      <c r="AF14" s="513"/>
      <c r="AG14" s="513"/>
      <c r="AH14" s="513"/>
      <c r="AI14" s="513"/>
      <c r="AJ14" s="513"/>
      <c r="AK14" s="514"/>
      <c r="AL14" s="517"/>
      <c r="AM14" s="518"/>
      <c r="AN14" s="471"/>
      <c r="AO14" s="466"/>
      <c r="AP14" s="466"/>
      <c r="AQ14" s="466"/>
      <c r="AR14" s="466"/>
      <c r="AS14" s="467"/>
      <c r="AT14" s="498" t="str">
        <f>IF(AT11="","",ROUNDDOWN(AT11/AT12,0))</f>
        <v/>
      </c>
      <c r="AU14" s="499"/>
      <c r="AV14" s="499"/>
      <c r="AW14" s="499"/>
      <c r="AX14" s="499"/>
      <c r="AY14" s="499"/>
      <c r="AZ14" s="499"/>
      <c r="BA14" s="499"/>
      <c r="BB14" s="499"/>
      <c r="BC14" s="466" t="s">
        <v>42</v>
      </c>
      <c r="BD14" s="469"/>
      <c r="BG14" s="54">
        <f>IF(AH1&lt;=168,IF(DATEDIF(AT9,AT10,"M")+(DAY(AT10)&lt;&gt;DAY(AT9))&lt;=2,1,IF(DATEDIF(AT9,AT10,"M")+(DAY(AT10)&lt;&gt;DAY(AT9))&lt;=4,2,IF(DATEDIF(AT9,AT10,"M")+(DAY(AT10)&lt;&gt;DAY(AT9))&lt;=6,3,IF(DATEDIF(AT9,AT10,"M")+(DAY(AT10)&lt;&gt;DAY(AT9))&gt;=7,IF(I8=0,5,IF(I8&lt;=2,6,IF(I8=3,8,IF(I8=4,9,IF(I8=5,10,IF(I8&gt;=6,11)))))))))))</f>
        <v>1</v>
      </c>
    </row>
    <row r="15" spans="2:60" ht="15" customHeight="1">
      <c r="B15" s="57" t="s">
        <v>116</v>
      </c>
      <c r="C15" s="57"/>
      <c r="D15" s="54"/>
      <c r="E15" s="54"/>
      <c r="F15" s="54"/>
      <c r="G15" s="54"/>
      <c r="H15" s="54"/>
      <c r="I15" s="488" t="s">
        <v>50</v>
      </c>
      <c r="J15" s="489"/>
      <c r="K15" s="489"/>
      <c r="L15" s="489"/>
      <c r="M15" s="489"/>
      <c r="N15" s="490"/>
      <c r="O15" s="474" t="s">
        <v>51</v>
      </c>
      <c r="P15" s="459"/>
      <c r="Q15" s="459"/>
      <c r="R15" s="459"/>
      <c r="S15" s="459"/>
      <c r="T15" s="459"/>
      <c r="U15" s="459"/>
      <c r="V15" s="459"/>
      <c r="W15" s="459"/>
      <c r="X15" s="459"/>
      <c r="Y15" s="459"/>
      <c r="Z15" s="460"/>
      <c r="AA15" s="474" t="s">
        <v>52</v>
      </c>
      <c r="AB15" s="459"/>
      <c r="AC15" s="459"/>
      <c r="AD15" s="460"/>
      <c r="AE15" s="474" t="s">
        <v>53</v>
      </c>
      <c r="AF15" s="459"/>
      <c r="AG15" s="459"/>
      <c r="AH15" s="460"/>
      <c r="AI15" s="485" t="s">
        <v>54</v>
      </c>
      <c r="AJ15" s="486"/>
      <c r="AK15" s="486"/>
      <c r="AL15" s="486"/>
      <c r="AM15" s="486"/>
      <c r="AN15" s="461"/>
      <c r="AO15" s="462" t="s">
        <v>55</v>
      </c>
      <c r="AP15" s="463"/>
      <c r="AQ15" s="463"/>
      <c r="AR15" s="463"/>
      <c r="AS15" s="464"/>
      <c r="AT15" s="481" t="s">
        <v>56</v>
      </c>
      <c r="AU15" s="481"/>
      <c r="AV15" s="481"/>
      <c r="AW15" s="481"/>
      <c r="AX15" s="481"/>
      <c r="AY15" s="481"/>
      <c r="AZ15" s="481"/>
      <c r="BA15" s="481"/>
      <c r="BB15" s="481"/>
      <c r="BC15" s="481"/>
      <c r="BD15" s="482"/>
      <c r="BG15" s="54">
        <f>IF(AH1&lt;=216,IF(DATEDIF(AT9,AT10,"M")+(DAY(AT10)&lt;&gt;DAY(AT9))&lt;=1,1,IF(DATEDIF(AT9,AT10,"M")+(DAY(AT10)&lt;&gt;DAY(AT9))&lt;=3,2,IF(DATEDIF(AT9,AT10,"M")+(DAY(AT10)&lt;&gt;DAY(AT9))=4,3,IF(DATEDIF(AT9,AT10,"M")+(DAY(AT10)&lt;&gt;DAY(AT9))&lt;=6,4,IF(DATEDIF(AT9,AT10,"M")+(DAY(AT10)&lt;&gt;DAY(AT9))&gt;=7,IF(I8=0,7,IF(I8=1,8,IF(I8=2,9,IF(I8=3,10,IF(I8=4,12,IF(I8=5,13,IF(I8&gt;=6,15)))))))))))))</f>
        <v>1</v>
      </c>
    </row>
    <row r="16" spans="2:60" ht="15" customHeight="1">
      <c r="C16" s="57"/>
      <c r="D16" s="54"/>
      <c r="E16" s="54"/>
      <c r="F16" s="54"/>
      <c r="G16" s="54"/>
      <c r="H16" s="54"/>
      <c r="I16" s="478" t="s">
        <v>57</v>
      </c>
      <c r="J16" s="458"/>
      <c r="K16" s="458"/>
      <c r="L16" s="458"/>
      <c r="M16" s="458"/>
      <c r="N16" s="461"/>
      <c r="O16" s="457"/>
      <c r="P16" s="458"/>
      <c r="Q16" s="458"/>
      <c r="R16" s="458"/>
      <c r="S16" s="458"/>
      <c r="T16" s="458"/>
      <c r="U16" s="458"/>
      <c r="V16" s="458"/>
      <c r="W16" s="458"/>
      <c r="X16" s="458"/>
      <c r="Y16" s="458"/>
      <c r="Z16" s="461"/>
      <c r="AA16" s="457"/>
      <c r="AB16" s="458"/>
      <c r="AC16" s="458"/>
      <c r="AD16" s="461"/>
      <c r="AE16" s="457"/>
      <c r="AF16" s="458"/>
      <c r="AG16" s="458"/>
      <c r="AH16" s="461"/>
      <c r="AI16" s="485" t="s">
        <v>58</v>
      </c>
      <c r="AJ16" s="486"/>
      <c r="AK16" s="487"/>
      <c r="AL16" s="486" t="s">
        <v>59</v>
      </c>
      <c r="AM16" s="486"/>
      <c r="AN16" s="487"/>
      <c r="AO16" s="457"/>
      <c r="AP16" s="458"/>
      <c r="AQ16" s="458"/>
      <c r="AR16" s="458"/>
      <c r="AS16" s="461"/>
      <c r="AT16" s="483"/>
      <c r="AU16" s="483"/>
      <c r="AV16" s="483"/>
      <c r="AW16" s="483"/>
      <c r="AX16" s="483"/>
      <c r="AY16" s="483"/>
      <c r="AZ16" s="483"/>
      <c r="BA16" s="483"/>
      <c r="BB16" s="483"/>
      <c r="BC16" s="483"/>
      <c r="BD16" s="484"/>
      <c r="BG16" s="54" t="b">
        <f>IF(AH1&gt;=217,IF(DATEDIF(AT9,AT10,"M")+(DAY(AT10)&lt;&gt;DAY(AT9))&lt;=1,1,IF(DATEDIF(AT9,AT10,"M")+(DAY(AT10)&lt;&gt;DAY(AT9))&lt;=2,2,IF(DATEDIF(AT9,AT10,"M")+(DAY(AT10)&lt;&gt;DAY(AT9))=3,3,IF(DATEDIF(AT9,AT10,"M")+(DAY(AT10)&lt;&gt;DAY(AT9))=4,4,IF(DATEDIF(AT9,AT10,"M")+(DAY(AT10)&lt;&gt;DAY(AT9))&lt;=6,5,IF(DATEDIF(AT9,AT10,"M")+(DAY(AT10)&lt;&gt;DAY(AT9))&gt;=7,IF(I8=0,10,IF(I8=1,11,IF(I8=2,12,IF(I8=3,14,IF(I8=4,16,IF(I8=5,18,IF(I8&gt;=6,20))))))))))))))</f>
        <v>0</v>
      </c>
    </row>
    <row r="17" spans="9:59" ht="15" customHeight="1">
      <c r="I17" s="477"/>
      <c r="J17" s="459"/>
      <c r="K17" s="459"/>
      <c r="L17" s="459"/>
      <c r="M17" s="459"/>
      <c r="N17" s="460"/>
      <c r="O17" s="474" t="s">
        <v>60</v>
      </c>
      <c r="P17" s="459"/>
      <c r="Q17" s="40"/>
      <c r="R17" s="40"/>
      <c r="S17" s="41" t="s">
        <v>61</v>
      </c>
      <c r="T17" s="40"/>
      <c r="U17" s="40"/>
      <c r="V17" s="41" t="s">
        <v>45</v>
      </c>
      <c r="W17" s="40"/>
      <c r="X17" s="40"/>
      <c r="Y17" s="40"/>
      <c r="Z17" s="42" t="s">
        <v>62</v>
      </c>
      <c r="AA17" s="474"/>
      <c r="AB17" s="479"/>
      <c r="AC17" s="459"/>
      <c r="AD17" s="460"/>
      <c r="AE17" s="474"/>
      <c r="AF17" s="479"/>
      <c r="AG17" s="459"/>
      <c r="AH17" s="460"/>
      <c r="AI17" s="474"/>
      <c r="AJ17" s="459"/>
      <c r="AK17" s="460"/>
      <c r="AL17" s="459"/>
      <c r="AM17" s="459"/>
      <c r="AN17" s="460"/>
      <c r="AO17" s="474"/>
      <c r="AP17" s="459"/>
      <c r="AQ17" s="459"/>
      <c r="AR17" s="459"/>
      <c r="AS17" s="460"/>
      <c r="AT17" s="459"/>
      <c r="AU17" s="459"/>
      <c r="AV17" s="459"/>
      <c r="AW17" s="459"/>
      <c r="AX17" s="459"/>
      <c r="AY17" s="459"/>
      <c r="AZ17" s="459"/>
      <c r="BA17" s="459"/>
      <c r="BB17" s="459"/>
      <c r="BC17" s="459"/>
      <c r="BD17" s="475"/>
    </row>
    <row r="18" spans="9:59" ht="15" customHeight="1">
      <c r="I18" s="478"/>
      <c r="J18" s="458"/>
      <c r="K18" s="458"/>
      <c r="L18" s="458"/>
      <c r="M18" s="458"/>
      <c r="N18" s="461"/>
      <c r="O18" s="457" t="s">
        <v>63</v>
      </c>
      <c r="P18" s="458"/>
      <c r="Q18" s="43"/>
      <c r="R18" s="43"/>
      <c r="S18" s="44"/>
      <c r="T18" s="43"/>
      <c r="U18" s="43"/>
      <c r="V18" s="44"/>
      <c r="W18" s="43"/>
      <c r="X18" s="43"/>
      <c r="Y18" s="43"/>
      <c r="Z18" s="45"/>
      <c r="AA18" s="457"/>
      <c r="AB18" s="480"/>
      <c r="AC18" s="458"/>
      <c r="AD18" s="461"/>
      <c r="AE18" s="457"/>
      <c r="AF18" s="480"/>
      <c r="AG18" s="458"/>
      <c r="AH18" s="461"/>
      <c r="AI18" s="457"/>
      <c r="AJ18" s="458"/>
      <c r="AK18" s="461"/>
      <c r="AL18" s="458"/>
      <c r="AM18" s="458"/>
      <c r="AN18" s="461"/>
      <c r="AO18" s="457"/>
      <c r="AP18" s="458"/>
      <c r="AQ18" s="458"/>
      <c r="AR18" s="458"/>
      <c r="AS18" s="461"/>
      <c r="AT18" s="458"/>
      <c r="AU18" s="458"/>
      <c r="AV18" s="458"/>
      <c r="AW18" s="458"/>
      <c r="AX18" s="458"/>
      <c r="AY18" s="458"/>
      <c r="AZ18" s="458"/>
      <c r="BA18" s="458"/>
      <c r="BB18" s="458"/>
      <c r="BC18" s="458"/>
      <c r="BD18" s="476"/>
    </row>
    <row r="19" spans="9:59" ht="15" customHeight="1">
      <c r="I19" s="477"/>
      <c r="J19" s="459"/>
      <c r="K19" s="459"/>
      <c r="L19" s="459"/>
      <c r="M19" s="459"/>
      <c r="N19" s="460"/>
      <c r="O19" s="474" t="s">
        <v>60</v>
      </c>
      <c r="P19" s="459"/>
      <c r="Q19" s="40"/>
      <c r="R19" s="40"/>
      <c r="S19" s="41"/>
      <c r="T19" s="40"/>
      <c r="U19" s="40"/>
      <c r="V19" s="41"/>
      <c r="W19" s="40"/>
      <c r="X19" s="40"/>
      <c r="Y19" s="40"/>
      <c r="Z19" s="42"/>
      <c r="AA19" s="474"/>
      <c r="AB19" s="479"/>
      <c r="AC19" s="459"/>
      <c r="AD19" s="460"/>
      <c r="AE19" s="474"/>
      <c r="AF19" s="479"/>
      <c r="AG19" s="459"/>
      <c r="AH19" s="460"/>
      <c r="AI19" s="474"/>
      <c r="AJ19" s="459"/>
      <c r="AK19" s="460"/>
      <c r="AL19" s="459"/>
      <c r="AM19" s="459"/>
      <c r="AN19" s="460"/>
      <c r="AO19" s="474"/>
      <c r="AP19" s="459"/>
      <c r="AQ19" s="459"/>
      <c r="AR19" s="459"/>
      <c r="AS19" s="460"/>
      <c r="AT19" s="459"/>
      <c r="AU19" s="459"/>
      <c r="AV19" s="459"/>
      <c r="AW19" s="459"/>
      <c r="AX19" s="459"/>
      <c r="AY19" s="459"/>
      <c r="AZ19" s="459"/>
      <c r="BA19" s="459"/>
      <c r="BB19" s="459"/>
      <c r="BC19" s="459"/>
      <c r="BD19" s="475"/>
      <c r="BG19" s="46"/>
    </row>
    <row r="20" spans="9:59" ht="15" customHeight="1">
      <c r="I20" s="478"/>
      <c r="J20" s="458"/>
      <c r="K20" s="458"/>
      <c r="L20" s="458"/>
      <c r="M20" s="458"/>
      <c r="N20" s="461"/>
      <c r="O20" s="457" t="s">
        <v>63</v>
      </c>
      <c r="P20" s="458"/>
      <c r="Q20" s="43"/>
      <c r="R20" s="43"/>
      <c r="S20" s="44"/>
      <c r="T20" s="43"/>
      <c r="U20" s="43"/>
      <c r="V20" s="44"/>
      <c r="W20" s="43"/>
      <c r="X20" s="43"/>
      <c r="Y20" s="43"/>
      <c r="Z20" s="45"/>
      <c r="AA20" s="457"/>
      <c r="AB20" s="480"/>
      <c r="AC20" s="458"/>
      <c r="AD20" s="461"/>
      <c r="AE20" s="457"/>
      <c r="AF20" s="480"/>
      <c r="AG20" s="458"/>
      <c r="AH20" s="461"/>
      <c r="AI20" s="457"/>
      <c r="AJ20" s="458"/>
      <c r="AK20" s="461"/>
      <c r="AL20" s="458"/>
      <c r="AM20" s="458"/>
      <c r="AN20" s="461"/>
      <c r="AO20" s="457"/>
      <c r="AP20" s="458"/>
      <c r="AQ20" s="458"/>
      <c r="AR20" s="458"/>
      <c r="AS20" s="461"/>
      <c r="AT20" s="458"/>
      <c r="AU20" s="458"/>
      <c r="AV20" s="458"/>
      <c r="AW20" s="458"/>
      <c r="AX20" s="458"/>
      <c r="AY20" s="458"/>
      <c r="AZ20" s="458"/>
      <c r="BA20" s="458"/>
      <c r="BB20" s="458"/>
      <c r="BC20" s="458"/>
      <c r="BD20" s="476"/>
    </row>
    <row r="21" spans="9:59" ht="15" customHeight="1">
      <c r="I21" s="477"/>
      <c r="J21" s="459"/>
      <c r="K21" s="459"/>
      <c r="L21" s="459"/>
      <c r="M21" s="459"/>
      <c r="N21" s="460"/>
      <c r="O21" s="474" t="s">
        <v>60</v>
      </c>
      <c r="P21" s="459"/>
      <c r="Q21" s="40"/>
      <c r="R21" s="40"/>
      <c r="S21" s="41"/>
      <c r="T21" s="40"/>
      <c r="U21" s="40"/>
      <c r="V21" s="41"/>
      <c r="W21" s="40"/>
      <c r="X21" s="40"/>
      <c r="Y21" s="40"/>
      <c r="Z21" s="42"/>
      <c r="AA21" s="474"/>
      <c r="AB21" s="479"/>
      <c r="AC21" s="459"/>
      <c r="AD21" s="460"/>
      <c r="AE21" s="474"/>
      <c r="AF21" s="479"/>
      <c r="AG21" s="459"/>
      <c r="AH21" s="460"/>
      <c r="AI21" s="474"/>
      <c r="AJ21" s="459"/>
      <c r="AK21" s="460"/>
      <c r="AL21" s="459"/>
      <c r="AM21" s="459"/>
      <c r="AN21" s="460"/>
      <c r="AO21" s="474"/>
      <c r="AP21" s="459"/>
      <c r="AQ21" s="459"/>
      <c r="AR21" s="459"/>
      <c r="AS21" s="460"/>
      <c r="AT21" s="459"/>
      <c r="AU21" s="459"/>
      <c r="AV21" s="459"/>
      <c r="AW21" s="459"/>
      <c r="AX21" s="459"/>
      <c r="AY21" s="459"/>
      <c r="AZ21" s="459"/>
      <c r="BA21" s="459"/>
      <c r="BB21" s="459"/>
      <c r="BC21" s="459"/>
      <c r="BD21" s="475"/>
    </row>
    <row r="22" spans="9:59" ht="15" customHeight="1">
      <c r="I22" s="478"/>
      <c r="J22" s="458"/>
      <c r="K22" s="458"/>
      <c r="L22" s="458"/>
      <c r="M22" s="458"/>
      <c r="N22" s="461"/>
      <c r="O22" s="457" t="s">
        <v>63</v>
      </c>
      <c r="P22" s="458"/>
      <c r="Q22" s="43"/>
      <c r="R22" s="43"/>
      <c r="S22" s="44"/>
      <c r="T22" s="43"/>
      <c r="U22" s="43"/>
      <c r="V22" s="44"/>
      <c r="W22" s="43"/>
      <c r="X22" s="43"/>
      <c r="Y22" s="43"/>
      <c r="Z22" s="45"/>
      <c r="AA22" s="457"/>
      <c r="AB22" s="480"/>
      <c r="AC22" s="458"/>
      <c r="AD22" s="461"/>
      <c r="AE22" s="457"/>
      <c r="AF22" s="480"/>
      <c r="AG22" s="458"/>
      <c r="AH22" s="461"/>
      <c r="AI22" s="457"/>
      <c r="AJ22" s="458"/>
      <c r="AK22" s="461"/>
      <c r="AL22" s="458"/>
      <c r="AM22" s="458"/>
      <c r="AN22" s="461"/>
      <c r="AO22" s="457"/>
      <c r="AP22" s="458"/>
      <c r="AQ22" s="458"/>
      <c r="AR22" s="458"/>
      <c r="AS22" s="461"/>
      <c r="AT22" s="458"/>
      <c r="AU22" s="458"/>
      <c r="AV22" s="458"/>
      <c r="AW22" s="458"/>
      <c r="AX22" s="458"/>
      <c r="AY22" s="458"/>
      <c r="AZ22" s="458"/>
      <c r="BA22" s="458"/>
      <c r="BB22" s="458"/>
      <c r="BC22" s="458"/>
      <c r="BD22" s="476"/>
    </row>
    <row r="23" spans="9:59" ht="15" customHeight="1">
      <c r="I23" s="477"/>
      <c r="J23" s="459"/>
      <c r="K23" s="459"/>
      <c r="L23" s="459"/>
      <c r="M23" s="459"/>
      <c r="N23" s="460"/>
      <c r="O23" s="474" t="s">
        <v>60</v>
      </c>
      <c r="P23" s="459"/>
      <c r="Q23" s="40"/>
      <c r="R23" s="40"/>
      <c r="S23" s="41"/>
      <c r="T23" s="40"/>
      <c r="U23" s="40"/>
      <c r="V23" s="41"/>
      <c r="W23" s="40"/>
      <c r="X23" s="40"/>
      <c r="Y23" s="40"/>
      <c r="Z23" s="42"/>
      <c r="AA23" s="474"/>
      <c r="AB23" s="479"/>
      <c r="AC23" s="459"/>
      <c r="AD23" s="460"/>
      <c r="AE23" s="474"/>
      <c r="AF23" s="479"/>
      <c r="AG23" s="459"/>
      <c r="AH23" s="460"/>
      <c r="AI23" s="474"/>
      <c r="AJ23" s="459"/>
      <c r="AK23" s="460"/>
      <c r="AL23" s="459"/>
      <c r="AM23" s="459"/>
      <c r="AN23" s="460"/>
      <c r="AO23" s="474"/>
      <c r="AP23" s="459"/>
      <c r="AQ23" s="459"/>
      <c r="AR23" s="459"/>
      <c r="AS23" s="460"/>
      <c r="AT23" s="459"/>
      <c r="AU23" s="459"/>
      <c r="AV23" s="459"/>
      <c r="AW23" s="459"/>
      <c r="AX23" s="459"/>
      <c r="AY23" s="459"/>
      <c r="AZ23" s="459"/>
      <c r="BA23" s="459"/>
      <c r="BB23" s="459"/>
      <c r="BC23" s="459"/>
      <c r="BD23" s="475"/>
    </row>
    <row r="24" spans="9:59" ht="15" customHeight="1">
      <c r="I24" s="478"/>
      <c r="J24" s="458"/>
      <c r="K24" s="458"/>
      <c r="L24" s="458"/>
      <c r="M24" s="458"/>
      <c r="N24" s="461"/>
      <c r="O24" s="457" t="s">
        <v>63</v>
      </c>
      <c r="P24" s="458"/>
      <c r="Q24" s="43"/>
      <c r="R24" s="43"/>
      <c r="S24" s="44"/>
      <c r="T24" s="43"/>
      <c r="U24" s="43"/>
      <c r="V24" s="44"/>
      <c r="W24" s="43"/>
      <c r="X24" s="43"/>
      <c r="Y24" s="43"/>
      <c r="Z24" s="45"/>
      <c r="AA24" s="457"/>
      <c r="AB24" s="480"/>
      <c r="AC24" s="458"/>
      <c r="AD24" s="461"/>
      <c r="AE24" s="457"/>
      <c r="AF24" s="480"/>
      <c r="AG24" s="458"/>
      <c r="AH24" s="461"/>
      <c r="AI24" s="457"/>
      <c r="AJ24" s="458"/>
      <c r="AK24" s="461"/>
      <c r="AL24" s="458"/>
      <c r="AM24" s="458"/>
      <c r="AN24" s="461"/>
      <c r="AO24" s="457"/>
      <c r="AP24" s="458"/>
      <c r="AQ24" s="458"/>
      <c r="AR24" s="458"/>
      <c r="AS24" s="461"/>
      <c r="AT24" s="458"/>
      <c r="AU24" s="458"/>
      <c r="AV24" s="458"/>
      <c r="AW24" s="458"/>
      <c r="AX24" s="458"/>
      <c r="AY24" s="458"/>
      <c r="AZ24" s="458"/>
      <c r="BA24" s="458"/>
      <c r="BB24" s="458"/>
      <c r="BC24" s="458"/>
      <c r="BD24" s="476"/>
    </row>
    <row r="25" spans="9:59" ht="15" customHeight="1">
      <c r="I25" s="477"/>
      <c r="J25" s="459"/>
      <c r="K25" s="459"/>
      <c r="L25" s="459"/>
      <c r="M25" s="459"/>
      <c r="N25" s="460"/>
      <c r="O25" s="474" t="s">
        <v>60</v>
      </c>
      <c r="P25" s="459"/>
      <c r="Q25" s="40"/>
      <c r="R25" s="40"/>
      <c r="S25" s="41"/>
      <c r="T25" s="40"/>
      <c r="U25" s="40"/>
      <c r="V25" s="41"/>
      <c r="W25" s="40"/>
      <c r="X25" s="40"/>
      <c r="Y25" s="40"/>
      <c r="Z25" s="42"/>
      <c r="AA25" s="474"/>
      <c r="AB25" s="479"/>
      <c r="AC25" s="459"/>
      <c r="AD25" s="460"/>
      <c r="AE25" s="474"/>
      <c r="AF25" s="479"/>
      <c r="AG25" s="459"/>
      <c r="AH25" s="460"/>
      <c r="AI25" s="474"/>
      <c r="AJ25" s="459"/>
      <c r="AK25" s="460"/>
      <c r="AL25" s="459"/>
      <c r="AM25" s="459"/>
      <c r="AN25" s="460"/>
      <c r="AO25" s="474"/>
      <c r="AP25" s="459"/>
      <c r="AQ25" s="459"/>
      <c r="AR25" s="459"/>
      <c r="AS25" s="460"/>
      <c r="AT25" s="459"/>
      <c r="AU25" s="459"/>
      <c r="AV25" s="459"/>
      <c r="AW25" s="459"/>
      <c r="AX25" s="459"/>
      <c r="AY25" s="459"/>
      <c r="AZ25" s="459"/>
      <c r="BA25" s="459"/>
      <c r="BB25" s="459"/>
      <c r="BC25" s="459"/>
      <c r="BD25" s="475"/>
    </row>
    <row r="26" spans="9:59" ht="15" customHeight="1">
      <c r="I26" s="478"/>
      <c r="J26" s="458"/>
      <c r="K26" s="458"/>
      <c r="L26" s="458"/>
      <c r="M26" s="458"/>
      <c r="N26" s="461"/>
      <c r="O26" s="457" t="s">
        <v>63</v>
      </c>
      <c r="P26" s="458"/>
      <c r="Q26" s="43"/>
      <c r="R26" s="43"/>
      <c r="S26" s="44"/>
      <c r="T26" s="43"/>
      <c r="U26" s="43"/>
      <c r="V26" s="44"/>
      <c r="W26" s="43"/>
      <c r="X26" s="43"/>
      <c r="Y26" s="43"/>
      <c r="Z26" s="45"/>
      <c r="AA26" s="457"/>
      <c r="AB26" s="480"/>
      <c r="AC26" s="458"/>
      <c r="AD26" s="461"/>
      <c r="AE26" s="457"/>
      <c r="AF26" s="480"/>
      <c r="AG26" s="458"/>
      <c r="AH26" s="461"/>
      <c r="AI26" s="457"/>
      <c r="AJ26" s="458"/>
      <c r="AK26" s="461"/>
      <c r="AL26" s="458"/>
      <c r="AM26" s="458"/>
      <c r="AN26" s="461"/>
      <c r="AO26" s="457"/>
      <c r="AP26" s="458"/>
      <c r="AQ26" s="458"/>
      <c r="AR26" s="458"/>
      <c r="AS26" s="461"/>
      <c r="AT26" s="458"/>
      <c r="AU26" s="458"/>
      <c r="AV26" s="458"/>
      <c r="AW26" s="458"/>
      <c r="AX26" s="458"/>
      <c r="AY26" s="458"/>
      <c r="AZ26" s="458"/>
      <c r="BA26" s="458"/>
      <c r="BB26" s="458"/>
      <c r="BC26" s="458"/>
      <c r="BD26" s="476"/>
    </row>
    <row r="27" spans="9:59" ht="15" customHeight="1">
      <c r="I27" s="477"/>
      <c r="J27" s="459"/>
      <c r="K27" s="459"/>
      <c r="L27" s="459"/>
      <c r="M27" s="459"/>
      <c r="N27" s="460"/>
      <c r="O27" s="474" t="s">
        <v>60</v>
      </c>
      <c r="P27" s="459"/>
      <c r="Q27" s="40"/>
      <c r="R27" s="40"/>
      <c r="S27" s="41"/>
      <c r="T27" s="40"/>
      <c r="U27" s="40"/>
      <c r="V27" s="41"/>
      <c r="W27" s="40"/>
      <c r="X27" s="40"/>
      <c r="Y27" s="40"/>
      <c r="Z27" s="42"/>
      <c r="AA27" s="474"/>
      <c r="AB27" s="479"/>
      <c r="AC27" s="459"/>
      <c r="AD27" s="460"/>
      <c r="AE27" s="474"/>
      <c r="AF27" s="479"/>
      <c r="AG27" s="459"/>
      <c r="AH27" s="460"/>
      <c r="AI27" s="474"/>
      <c r="AJ27" s="459"/>
      <c r="AK27" s="460"/>
      <c r="AL27" s="459"/>
      <c r="AM27" s="459"/>
      <c r="AN27" s="460"/>
      <c r="AO27" s="474"/>
      <c r="AP27" s="459"/>
      <c r="AQ27" s="459"/>
      <c r="AR27" s="459"/>
      <c r="AS27" s="460"/>
      <c r="AT27" s="459"/>
      <c r="AU27" s="459"/>
      <c r="AV27" s="459"/>
      <c r="AW27" s="459"/>
      <c r="AX27" s="459"/>
      <c r="AY27" s="459"/>
      <c r="AZ27" s="459"/>
      <c r="BA27" s="459"/>
      <c r="BB27" s="459"/>
      <c r="BC27" s="459"/>
      <c r="BD27" s="475"/>
    </row>
    <row r="28" spans="9:59" ht="15" customHeight="1">
      <c r="I28" s="478"/>
      <c r="J28" s="458"/>
      <c r="K28" s="458"/>
      <c r="L28" s="458"/>
      <c r="M28" s="458"/>
      <c r="N28" s="461"/>
      <c r="O28" s="457" t="s">
        <v>63</v>
      </c>
      <c r="P28" s="458"/>
      <c r="Q28" s="43"/>
      <c r="R28" s="43"/>
      <c r="S28" s="44"/>
      <c r="T28" s="43"/>
      <c r="U28" s="43"/>
      <c r="V28" s="44"/>
      <c r="W28" s="43"/>
      <c r="X28" s="43"/>
      <c r="Y28" s="43"/>
      <c r="Z28" s="45"/>
      <c r="AA28" s="457"/>
      <c r="AB28" s="480"/>
      <c r="AC28" s="458"/>
      <c r="AD28" s="461"/>
      <c r="AE28" s="457"/>
      <c r="AF28" s="480"/>
      <c r="AG28" s="458"/>
      <c r="AH28" s="461"/>
      <c r="AI28" s="457"/>
      <c r="AJ28" s="458"/>
      <c r="AK28" s="461"/>
      <c r="AL28" s="458"/>
      <c r="AM28" s="458"/>
      <c r="AN28" s="461"/>
      <c r="AO28" s="457"/>
      <c r="AP28" s="458"/>
      <c r="AQ28" s="458"/>
      <c r="AR28" s="458"/>
      <c r="AS28" s="461"/>
      <c r="AT28" s="458"/>
      <c r="AU28" s="458"/>
      <c r="AV28" s="458"/>
      <c r="AW28" s="458"/>
      <c r="AX28" s="458"/>
      <c r="AY28" s="458"/>
      <c r="AZ28" s="458"/>
      <c r="BA28" s="458"/>
      <c r="BB28" s="458"/>
      <c r="BC28" s="458"/>
      <c r="BD28" s="476"/>
    </row>
    <row r="29" spans="9:59" ht="15" customHeight="1">
      <c r="I29" s="477"/>
      <c r="J29" s="459"/>
      <c r="K29" s="459"/>
      <c r="L29" s="459"/>
      <c r="M29" s="459"/>
      <c r="N29" s="460"/>
      <c r="O29" s="474" t="s">
        <v>60</v>
      </c>
      <c r="P29" s="459"/>
      <c r="Q29" s="40"/>
      <c r="R29" s="40"/>
      <c r="S29" s="41"/>
      <c r="T29" s="40"/>
      <c r="U29" s="40"/>
      <c r="V29" s="41"/>
      <c r="W29" s="40"/>
      <c r="X29" s="40"/>
      <c r="Y29" s="40"/>
      <c r="Z29" s="42"/>
      <c r="AA29" s="474"/>
      <c r="AB29" s="479"/>
      <c r="AC29" s="459"/>
      <c r="AD29" s="460"/>
      <c r="AE29" s="474"/>
      <c r="AF29" s="479"/>
      <c r="AG29" s="459"/>
      <c r="AH29" s="460"/>
      <c r="AI29" s="474"/>
      <c r="AJ29" s="459"/>
      <c r="AK29" s="460"/>
      <c r="AL29" s="459"/>
      <c r="AM29" s="459"/>
      <c r="AN29" s="460"/>
      <c r="AO29" s="474"/>
      <c r="AP29" s="459"/>
      <c r="AQ29" s="459"/>
      <c r="AR29" s="459"/>
      <c r="AS29" s="460"/>
      <c r="AT29" s="459"/>
      <c r="AU29" s="459"/>
      <c r="AV29" s="459"/>
      <c r="AW29" s="459"/>
      <c r="AX29" s="459"/>
      <c r="AY29" s="459"/>
      <c r="AZ29" s="459"/>
      <c r="BA29" s="459"/>
      <c r="BB29" s="459"/>
      <c r="BC29" s="459"/>
      <c r="BD29" s="475"/>
    </row>
    <row r="30" spans="9:59" ht="15" customHeight="1">
      <c r="I30" s="478"/>
      <c r="J30" s="458"/>
      <c r="K30" s="458"/>
      <c r="L30" s="458"/>
      <c r="M30" s="458"/>
      <c r="N30" s="461"/>
      <c r="O30" s="457" t="s">
        <v>63</v>
      </c>
      <c r="P30" s="458"/>
      <c r="Q30" s="43"/>
      <c r="R30" s="43"/>
      <c r="S30" s="44"/>
      <c r="T30" s="43"/>
      <c r="U30" s="43"/>
      <c r="V30" s="44"/>
      <c r="W30" s="43"/>
      <c r="X30" s="43"/>
      <c r="Y30" s="43"/>
      <c r="Z30" s="45"/>
      <c r="AA30" s="457"/>
      <c r="AB30" s="480"/>
      <c r="AC30" s="458"/>
      <c r="AD30" s="461"/>
      <c r="AE30" s="457"/>
      <c r="AF30" s="480"/>
      <c r="AG30" s="458"/>
      <c r="AH30" s="461"/>
      <c r="AI30" s="457"/>
      <c r="AJ30" s="458"/>
      <c r="AK30" s="461"/>
      <c r="AL30" s="458"/>
      <c r="AM30" s="458"/>
      <c r="AN30" s="461"/>
      <c r="AO30" s="457"/>
      <c r="AP30" s="458"/>
      <c r="AQ30" s="458"/>
      <c r="AR30" s="458"/>
      <c r="AS30" s="461"/>
      <c r="AT30" s="458"/>
      <c r="AU30" s="458"/>
      <c r="AV30" s="458"/>
      <c r="AW30" s="458"/>
      <c r="AX30" s="458"/>
      <c r="AY30" s="458"/>
      <c r="AZ30" s="458"/>
      <c r="BA30" s="458"/>
      <c r="BB30" s="458"/>
      <c r="BC30" s="458"/>
      <c r="BD30" s="476"/>
    </row>
    <row r="31" spans="9:59" ht="15" customHeight="1">
      <c r="I31" s="477"/>
      <c r="J31" s="459"/>
      <c r="K31" s="459"/>
      <c r="L31" s="459"/>
      <c r="M31" s="459"/>
      <c r="N31" s="460"/>
      <c r="O31" s="474" t="s">
        <v>60</v>
      </c>
      <c r="P31" s="459"/>
      <c r="Q31" s="40"/>
      <c r="R31" s="40"/>
      <c r="S31" s="41"/>
      <c r="T31" s="40"/>
      <c r="U31" s="40"/>
      <c r="V31" s="41"/>
      <c r="W31" s="40"/>
      <c r="X31" s="40"/>
      <c r="Y31" s="40"/>
      <c r="Z31" s="42"/>
      <c r="AA31" s="474"/>
      <c r="AB31" s="479"/>
      <c r="AC31" s="459"/>
      <c r="AD31" s="460"/>
      <c r="AE31" s="474"/>
      <c r="AF31" s="479"/>
      <c r="AG31" s="459"/>
      <c r="AH31" s="460"/>
      <c r="AI31" s="474"/>
      <c r="AJ31" s="459"/>
      <c r="AK31" s="460"/>
      <c r="AL31" s="459"/>
      <c r="AM31" s="459"/>
      <c r="AN31" s="460"/>
      <c r="AO31" s="474"/>
      <c r="AP31" s="459"/>
      <c r="AQ31" s="459"/>
      <c r="AR31" s="459"/>
      <c r="AS31" s="460"/>
      <c r="AT31" s="459"/>
      <c r="AU31" s="459"/>
      <c r="AV31" s="459"/>
      <c r="AW31" s="459"/>
      <c r="AX31" s="459"/>
      <c r="AY31" s="459"/>
      <c r="AZ31" s="459"/>
      <c r="BA31" s="459"/>
      <c r="BB31" s="459"/>
      <c r="BC31" s="459"/>
      <c r="BD31" s="475"/>
    </row>
    <row r="32" spans="9:59" ht="15" customHeight="1">
      <c r="I32" s="478"/>
      <c r="J32" s="458"/>
      <c r="K32" s="458"/>
      <c r="L32" s="458"/>
      <c r="M32" s="458"/>
      <c r="N32" s="461"/>
      <c r="O32" s="457" t="s">
        <v>63</v>
      </c>
      <c r="P32" s="458"/>
      <c r="Q32" s="43"/>
      <c r="R32" s="43"/>
      <c r="S32" s="44"/>
      <c r="T32" s="43"/>
      <c r="U32" s="43"/>
      <c r="V32" s="44"/>
      <c r="W32" s="43"/>
      <c r="X32" s="43"/>
      <c r="Y32" s="43"/>
      <c r="Z32" s="45"/>
      <c r="AA32" s="457"/>
      <c r="AB32" s="480"/>
      <c r="AC32" s="458"/>
      <c r="AD32" s="461"/>
      <c r="AE32" s="457"/>
      <c r="AF32" s="480"/>
      <c r="AG32" s="458"/>
      <c r="AH32" s="461"/>
      <c r="AI32" s="457"/>
      <c r="AJ32" s="458"/>
      <c r="AK32" s="461"/>
      <c r="AL32" s="458"/>
      <c r="AM32" s="458"/>
      <c r="AN32" s="461"/>
      <c r="AO32" s="457"/>
      <c r="AP32" s="458"/>
      <c r="AQ32" s="458"/>
      <c r="AR32" s="458"/>
      <c r="AS32" s="461"/>
      <c r="AT32" s="458"/>
      <c r="AU32" s="458"/>
      <c r="AV32" s="458"/>
      <c r="AW32" s="458"/>
      <c r="AX32" s="458"/>
      <c r="AY32" s="458"/>
      <c r="AZ32" s="458"/>
      <c r="BA32" s="458"/>
      <c r="BB32" s="458"/>
      <c r="BC32" s="458"/>
      <c r="BD32" s="476"/>
    </row>
    <row r="33" spans="9:56" ht="15" customHeight="1">
      <c r="I33" s="470"/>
      <c r="J33" s="463"/>
      <c r="K33" s="463"/>
      <c r="L33" s="463"/>
      <c r="M33" s="463"/>
      <c r="N33" s="464"/>
      <c r="O33" s="462" t="s">
        <v>60</v>
      </c>
      <c r="P33" s="463"/>
      <c r="Q33" s="47"/>
      <c r="R33" s="47"/>
      <c r="S33" s="48"/>
      <c r="T33" s="47"/>
      <c r="U33" s="47"/>
      <c r="V33" s="48"/>
      <c r="W33" s="47"/>
      <c r="X33" s="47"/>
      <c r="Y33" s="47"/>
      <c r="Z33" s="49"/>
      <c r="AA33" s="462"/>
      <c r="AB33" s="472"/>
      <c r="AC33" s="463"/>
      <c r="AD33" s="464"/>
      <c r="AE33" s="462"/>
      <c r="AF33" s="472"/>
      <c r="AG33" s="463"/>
      <c r="AH33" s="464"/>
      <c r="AI33" s="462"/>
      <c r="AJ33" s="463"/>
      <c r="AK33" s="464"/>
      <c r="AL33" s="463"/>
      <c r="AM33" s="463"/>
      <c r="AN33" s="464"/>
      <c r="AO33" s="462"/>
      <c r="AP33" s="463"/>
      <c r="AQ33" s="463"/>
      <c r="AR33" s="463"/>
      <c r="AS33" s="464"/>
      <c r="AT33" s="463"/>
      <c r="AU33" s="463"/>
      <c r="AV33" s="463"/>
      <c r="AW33" s="463"/>
      <c r="AX33" s="463"/>
      <c r="AY33" s="463"/>
      <c r="AZ33" s="463"/>
      <c r="BA33" s="463"/>
      <c r="BB33" s="463"/>
      <c r="BC33" s="463"/>
      <c r="BD33" s="468"/>
    </row>
    <row r="34" spans="9:56" ht="15" customHeight="1" thickBot="1">
      <c r="I34" s="471"/>
      <c r="J34" s="466"/>
      <c r="K34" s="466"/>
      <c r="L34" s="466"/>
      <c r="M34" s="466"/>
      <c r="N34" s="467"/>
      <c r="O34" s="465" t="s">
        <v>63</v>
      </c>
      <c r="P34" s="466"/>
      <c r="Q34" s="50"/>
      <c r="R34" s="50"/>
      <c r="S34" s="51"/>
      <c r="T34" s="50"/>
      <c r="U34" s="50"/>
      <c r="V34" s="51"/>
      <c r="W34" s="50"/>
      <c r="X34" s="50"/>
      <c r="Y34" s="50"/>
      <c r="Z34" s="52"/>
      <c r="AA34" s="465"/>
      <c r="AB34" s="473"/>
      <c r="AC34" s="466"/>
      <c r="AD34" s="467"/>
      <c r="AE34" s="465"/>
      <c r="AF34" s="473"/>
      <c r="AG34" s="466"/>
      <c r="AH34" s="467"/>
      <c r="AI34" s="465"/>
      <c r="AJ34" s="466"/>
      <c r="AK34" s="467"/>
      <c r="AL34" s="466"/>
      <c r="AM34" s="466"/>
      <c r="AN34" s="467"/>
      <c r="AO34" s="465"/>
      <c r="AP34" s="466"/>
      <c r="AQ34" s="466"/>
      <c r="AR34" s="466"/>
      <c r="AS34" s="467"/>
      <c r="AT34" s="466"/>
      <c r="AU34" s="466"/>
      <c r="AV34" s="466"/>
      <c r="AW34" s="466"/>
      <c r="AX34" s="466"/>
      <c r="AY34" s="466"/>
      <c r="AZ34" s="466"/>
      <c r="BA34" s="466"/>
      <c r="BB34" s="466"/>
      <c r="BC34" s="466"/>
      <c r="BD34" s="469"/>
    </row>
    <row r="35" spans="9:56"/>
    <row r="36" spans="9:56">
      <c r="I36" s="31" t="s">
        <v>77</v>
      </c>
      <c r="L36" s="31" t="s">
        <v>78</v>
      </c>
    </row>
    <row r="37" spans="9:56">
      <c r="I37" s="30" t="s">
        <v>114</v>
      </c>
      <c r="L37" s="31" t="s">
        <v>80</v>
      </c>
    </row>
    <row r="38" spans="9:56"/>
    <row r="39" spans="9:56">
      <c r="I39" s="31" t="s">
        <v>81</v>
      </c>
    </row>
    <row r="40" spans="9:56"/>
  </sheetData>
  <mergeCells count="171">
    <mergeCell ref="AH1:AJ1"/>
    <mergeCell ref="D5:G5"/>
    <mergeCell ref="R5:S5"/>
    <mergeCell ref="T5:U5"/>
    <mergeCell ref="V5:W5"/>
    <mergeCell ref="AN5:AS5"/>
    <mergeCell ref="AT5:BD5"/>
    <mergeCell ref="D6:G7"/>
    <mergeCell ref="I6:N7"/>
    <mergeCell ref="O6:AA8"/>
    <mergeCell ref="AB6:AB14"/>
    <mergeCell ref="AC6:AK8"/>
    <mergeCell ref="AL6:AM8"/>
    <mergeCell ref="AN6:AS8"/>
    <mergeCell ref="AT6:BD8"/>
    <mergeCell ref="D8:G8"/>
    <mergeCell ref="AL9:AM10"/>
    <mergeCell ref="AN9:AS10"/>
    <mergeCell ref="AT9:BB9"/>
    <mergeCell ref="BC9:BD9"/>
    <mergeCell ref="AG10:AJ10"/>
    <mergeCell ref="AT10:BB10"/>
    <mergeCell ref="BC10:BD10"/>
    <mergeCell ref="I8:M8"/>
    <mergeCell ref="I9:N10"/>
    <mergeCell ref="O9:R10"/>
    <mergeCell ref="S9:V10"/>
    <mergeCell ref="W9:AA10"/>
    <mergeCell ref="AG9:AJ9"/>
    <mergeCell ref="AT11:BB11"/>
    <mergeCell ref="BC11:BD11"/>
    <mergeCell ref="B12:H12"/>
    <mergeCell ref="I12:N12"/>
    <mergeCell ref="O12:R12"/>
    <mergeCell ref="S12:V12"/>
    <mergeCell ref="W12:AA12"/>
    <mergeCell ref="AN12:AS12"/>
    <mergeCell ref="B11:H11"/>
    <mergeCell ref="I11:N11"/>
    <mergeCell ref="O11:R11"/>
    <mergeCell ref="S11:V11"/>
    <mergeCell ref="W11:AA11"/>
    <mergeCell ref="AC11:AK12"/>
    <mergeCell ref="B13:H13"/>
    <mergeCell ref="I13:N13"/>
    <mergeCell ref="O13:R13"/>
    <mergeCell ref="S13:V13"/>
    <mergeCell ref="W13:AA13"/>
    <mergeCell ref="AC13:AK14"/>
    <mergeCell ref="AL13:AM14"/>
    <mergeCell ref="AN13:AS14"/>
    <mergeCell ref="AL11:AM12"/>
    <mergeCell ref="AN11:AS11"/>
    <mergeCell ref="AT13:BD13"/>
    <mergeCell ref="I14:N14"/>
    <mergeCell ref="O14:R14"/>
    <mergeCell ref="S14:V14"/>
    <mergeCell ref="W14:AA14"/>
    <mergeCell ref="AT14:BB14"/>
    <mergeCell ref="BC14:BD14"/>
    <mergeCell ref="AT12:BB12"/>
    <mergeCell ref="BC12:BD12"/>
    <mergeCell ref="I19:N20"/>
    <mergeCell ref="O19:P19"/>
    <mergeCell ref="AA19:AB20"/>
    <mergeCell ref="AC19:AD20"/>
    <mergeCell ref="AE19:AF20"/>
    <mergeCell ref="AT15:BD16"/>
    <mergeCell ref="I16:N16"/>
    <mergeCell ref="AI16:AK16"/>
    <mergeCell ref="AL16:AN16"/>
    <mergeCell ref="I17:N18"/>
    <mergeCell ref="O17:P17"/>
    <mergeCell ref="AA17:AB18"/>
    <mergeCell ref="AC17:AD18"/>
    <mergeCell ref="AE17:AF18"/>
    <mergeCell ref="AG17:AH18"/>
    <mergeCell ref="I15:N15"/>
    <mergeCell ref="O15:Z16"/>
    <mergeCell ref="AA15:AD16"/>
    <mergeCell ref="AE15:AH16"/>
    <mergeCell ref="AI15:AN15"/>
    <mergeCell ref="AO15:AS16"/>
    <mergeCell ref="AG19:AH20"/>
    <mergeCell ref="AI19:AK20"/>
    <mergeCell ref="AL19:AN20"/>
    <mergeCell ref="AO19:AS20"/>
    <mergeCell ref="AT19:BD20"/>
    <mergeCell ref="O20:P20"/>
    <mergeCell ref="AI17:AK18"/>
    <mergeCell ref="AL17:AN18"/>
    <mergeCell ref="AO17:AS18"/>
    <mergeCell ref="AT17:BD18"/>
    <mergeCell ref="O18:P18"/>
    <mergeCell ref="I23:N24"/>
    <mergeCell ref="O23:P23"/>
    <mergeCell ref="AA23:AB24"/>
    <mergeCell ref="AC23:AD24"/>
    <mergeCell ref="AE23:AF24"/>
    <mergeCell ref="I21:N22"/>
    <mergeCell ref="O21:P21"/>
    <mergeCell ref="AA21:AB22"/>
    <mergeCell ref="AC21:AD22"/>
    <mergeCell ref="AE21:AF22"/>
    <mergeCell ref="AG23:AH24"/>
    <mergeCell ref="AI23:AK24"/>
    <mergeCell ref="AL23:AN24"/>
    <mergeCell ref="AO23:AS24"/>
    <mergeCell ref="AT23:BD24"/>
    <mergeCell ref="O24:P24"/>
    <mergeCell ref="AI21:AK22"/>
    <mergeCell ref="AL21:AN22"/>
    <mergeCell ref="AO21:AS22"/>
    <mergeCell ref="AT21:BD22"/>
    <mergeCell ref="O22:P22"/>
    <mergeCell ref="AG21:AH22"/>
    <mergeCell ref="I27:N28"/>
    <mergeCell ref="O27:P27"/>
    <mergeCell ref="AA27:AB28"/>
    <mergeCell ref="AC27:AD28"/>
    <mergeCell ref="AE27:AF28"/>
    <mergeCell ref="I25:N26"/>
    <mergeCell ref="O25:P25"/>
    <mergeCell ref="AA25:AB26"/>
    <mergeCell ref="AC25:AD26"/>
    <mergeCell ref="AE25:AF26"/>
    <mergeCell ref="AG27:AH28"/>
    <mergeCell ref="AI27:AK28"/>
    <mergeCell ref="AL27:AN28"/>
    <mergeCell ref="AO27:AS28"/>
    <mergeCell ref="AT27:BD28"/>
    <mergeCell ref="O28:P28"/>
    <mergeCell ref="AI25:AK26"/>
    <mergeCell ref="AL25:AN26"/>
    <mergeCell ref="AO25:AS26"/>
    <mergeCell ref="AT25:BD26"/>
    <mergeCell ref="O26:P26"/>
    <mergeCell ref="AG25:AH26"/>
    <mergeCell ref="I31:N32"/>
    <mergeCell ref="O31:P31"/>
    <mergeCell ref="AA31:AB32"/>
    <mergeCell ref="AC31:AD32"/>
    <mergeCell ref="AE31:AF32"/>
    <mergeCell ref="I29:N30"/>
    <mergeCell ref="O29:P29"/>
    <mergeCell ref="AA29:AB30"/>
    <mergeCell ref="AC29:AD30"/>
    <mergeCell ref="AE29:AF30"/>
    <mergeCell ref="AG31:AH32"/>
    <mergeCell ref="AI31:AK32"/>
    <mergeCell ref="AL31:AN32"/>
    <mergeCell ref="AO31:AS32"/>
    <mergeCell ref="AT31:BD32"/>
    <mergeCell ref="O32:P32"/>
    <mergeCell ref="AI29:AK30"/>
    <mergeCell ref="AL29:AN30"/>
    <mergeCell ref="AO29:AS30"/>
    <mergeCell ref="AT29:BD30"/>
    <mergeCell ref="O30:P30"/>
    <mergeCell ref="AG29:AH30"/>
    <mergeCell ref="AI33:AK34"/>
    <mergeCell ref="AL33:AN34"/>
    <mergeCell ref="AO33:AS34"/>
    <mergeCell ref="AT33:BD34"/>
    <mergeCell ref="O34:P34"/>
    <mergeCell ref="I33:N34"/>
    <mergeCell ref="O33:P33"/>
    <mergeCell ref="AA33:AB34"/>
    <mergeCell ref="AC33:AD34"/>
    <mergeCell ref="AE33:AF34"/>
    <mergeCell ref="AG33:AH34"/>
  </mergeCells>
  <phoneticPr fontId="6"/>
  <dataValidations count="2">
    <dataValidation allowBlank="1" showInputMessage="1" showErrorMessage="1" promptTitle="前年度付与日数" prompt="前年度勤務校年次有給休暇簿による確認が必要です。" sqref="AL6:AM8" xr:uid="{00000000-0002-0000-0800-000000000000}"/>
    <dataValidation allowBlank="1" showInputMessage="1" showErrorMessage="1" promptTitle="付与日数について" prompt="長期休業期間に勤務を要しないことになるので,年間の勤務日数に_x000a_応じて別表１・２により付与すること。" sqref="AH1:AJ2" xr:uid="{00000000-0002-0000-0800-000001000000}"/>
  </dataValidations>
  <pageMargins left="0.70866141732283472" right="0.70866141732283472" top="0.42" bottom="0.4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使い方</vt:lpstr>
      <vt:lpstr>入力例</vt:lpstr>
      <vt:lpstr>年間勤務計画書 (合計)</vt:lpstr>
      <vt:lpstr>プルダウン用</vt:lpstr>
      <vt:lpstr>年間勤務計画書 (Ⅰ一般)</vt:lpstr>
      <vt:lpstr>年間勤務計画書 (Ⅰ教科)</vt:lpstr>
      <vt:lpstr>年間勤務計画書 (Ⅲ)</vt:lpstr>
      <vt:lpstr>記入例</vt:lpstr>
      <vt:lpstr>年休簿</vt:lpstr>
      <vt:lpstr>別表</vt:lpstr>
      <vt:lpstr>校内資料の活用方法</vt:lpstr>
      <vt:lpstr>校内確認資料_実施報告書</vt:lpstr>
      <vt:lpstr>祝日一覧</vt:lpstr>
      <vt:lpstr>校内確認資料_実施報告書!Print_Area</vt:lpstr>
      <vt:lpstr>入力例!Print_Area</vt:lpstr>
      <vt:lpstr>'年間勤務計画書 (Ⅰ一般)'!Print_Area</vt:lpstr>
      <vt:lpstr>'年間勤務計画書 (Ⅰ教科)'!Print_Area</vt:lpstr>
      <vt:lpstr>'年間勤務計画書 (Ⅲ)'!Print_Area</vt:lpstr>
      <vt:lpstr>'年間勤務計画書 (合計)'!Print_Area</vt:lpstr>
      <vt:lpstr>年休簿!Print_Area</vt:lpstr>
    </vt:vector>
  </TitlesOfParts>
  <Company>宮城県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髙橋　美琴</cp:lastModifiedBy>
  <cp:lastPrinted>2026-03-25T02:38:00Z</cp:lastPrinted>
  <dcterms:created xsi:type="dcterms:W3CDTF">2008-12-08T05:36:43Z</dcterms:created>
  <dcterms:modified xsi:type="dcterms:W3CDTF">2026-03-25T02:38:17Z</dcterms:modified>
</cp:coreProperties>
</file>