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4910" windowHeight="4665" activeTab="0"/>
  </bookViews>
  <sheets>
    <sheet name="41" sheetId="1" r:id="rId1"/>
  </sheets>
  <definedNames>
    <definedName name="_xlnm.Print_Area" localSheetId="0">'41'!$A$1:$Q$67</definedName>
  </definedNames>
  <calcPr fullCalcOnLoad="1"/>
</workbook>
</file>

<file path=xl/sharedStrings.xml><?xml version="1.0" encoding="utf-8"?>
<sst xmlns="http://schemas.openxmlformats.org/spreadsheetml/2006/main" count="88" uniqueCount="62">
  <si>
    <t>　　57　</t>
  </si>
  <si>
    <t>　　59　</t>
  </si>
  <si>
    <t>　　61　</t>
  </si>
  <si>
    <t>　　63　</t>
  </si>
  <si>
    <t>平成２年</t>
  </si>
  <si>
    <t>　　４　</t>
  </si>
  <si>
    <t>　　６　</t>
  </si>
  <si>
    <t>　　８　</t>
  </si>
  <si>
    <t>市町村</t>
  </si>
  <si>
    <t>その他</t>
  </si>
  <si>
    <t>病院</t>
  </si>
  <si>
    <t>診療所</t>
  </si>
  <si>
    <t>社会福祉施設</t>
  </si>
  <si>
    <t>訪問看護　　　　ステーション</t>
  </si>
  <si>
    <t>就　　　　業　　　　場　　　　所</t>
  </si>
  <si>
    <t>石巻保健所</t>
  </si>
  <si>
    <t>気仙沼保健所</t>
  </si>
  <si>
    <t>登米保健所</t>
  </si>
  <si>
    <t>仙台市</t>
  </si>
  <si>
    <t>塩釜保健所</t>
  </si>
  <si>
    <t>大崎保健所</t>
  </si>
  <si>
    <t>仙南保健所</t>
  </si>
  <si>
    <t>栗原保健所</t>
  </si>
  <si>
    <t>保健所</t>
  </si>
  <si>
    <t>学校</t>
  </si>
  <si>
    <t>　　８　</t>
  </si>
  <si>
    <t>総数</t>
  </si>
  <si>
    <t>（宮城県）</t>
  </si>
  <si>
    <t>　　10　</t>
  </si>
  <si>
    <t>資料　衛生行政報告例</t>
  </si>
  <si>
    <t xml:space="preserve"> 　２．｢介護老人保健施設｣は昭和63年から，｢訪問看護ステーション｣,｢社会福祉施設｣は平成８年から区分に加えられた。</t>
  </si>
  <si>
    <r>
      <t>　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</t>
    </r>
  </si>
  <si>
    <t>　12</t>
  </si>
  <si>
    <t>注 １．本表は，保健婦助産婦看護婦法（現　保健師助産師看護師法）に基づいて，２年毎（昭和57年までは毎年）の12月</t>
  </si>
  <si>
    <t>保健師・助産師･との　　兼務の状況(再掲)</t>
  </si>
  <si>
    <t>保健師・助産師業務との兼務</t>
  </si>
  <si>
    <t>助産師業務　　　との兼務</t>
  </si>
  <si>
    <t>保健師業務　　　との兼務</t>
  </si>
  <si>
    <t>看護師（男）（再掲）</t>
  </si>
  <si>
    <t xml:space="preserve"> 　３．平成６年までの｢派出看護師｣は｢その他｣に含めた。</t>
  </si>
  <si>
    <t>　 ４. 平成14年３月に「保健婦助産婦看護婦法の一部を改正する法律」が施行されたため，改正後の名称で表章している。</t>
  </si>
  <si>
    <t xml:space="preserve"> 　　31日現在で届出られた就業看護師の状況である。</t>
  </si>
  <si>
    <r>
      <t>　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</t>
    </r>
  </si>
  <si>
    <t>　14</t>
  </si>
  <si>
    <t>看護師学校　　　　及び養成所</t>
  </si>
  <si>
    <t>事業所</t>
  </si>
  <si>
    <t>　 ５.「助産師・看護師との兼務の状況」,「学校」は平成14年から報告項目から削除された。</t>
  </si>
  <si>
    <t xml:space="preserve"> 　６．｢市町村｣,「事業所」は平成14年から区分に加えられた。</t>
  </si>
  <si>
    <t>介護老人　　　　保健施設等</t>
  </si>
  <si>
    <t>第41表　就業看護師数，就業場所，兼務の状況</t>
  </si>
  <si>
    <r>
      <t>　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　</t>
    </r>
  </si>
  <si>
    <t>　16</t>
  </si>
  <si>
    <r>
      <t>　18　</t>
    </r>
  </si>
  <si>
    <t>　18</t>
  </si>
  <si>
    <t>助産所</t>
  </si>
  <si>
    <t>－</t>
  </si>
  <si>
    <r>
      <t>　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　</t>
    </r>
  </si>
  <si>
    <r>
      <t>　22</t>
    </r>
    <r>
      <rPr>
        <sz val="10"/>
        <rFont val="ＭＳ 明朝"/>
        <family val="1"/>
      </rPr>
      <t>　</t>
    </r>
  </si>
  <si>
    <t>　24</t>
  </si>
  <si>
    <t>　　昭和56　</t>
  </si>
  <si>
    <t>　26</t>
  </si>
  <si>
    <t>　昭和56年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</si>
</sst>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_ @_ "/>
    <numFmt numFmtId="177" formatCode="_ * #,##0____\ ;_ * \-#,##0____\ ;_ * &quot;－&quot;____\ ;_ @_ "/>
    <numFmt numFmtId="178" formatCode="_ * #,##0______\ ;_ * \-#,##0______\ ;_ * &quot;－&quot;______\ ;_ @_ "/>
    <numFmt numFmtId="179" formatCode="_ * #,##0_______ ;_ * \-#,##0_______ ;_ * &quot;－&quot;_______ ;_ @_ "/>
    <numFmt numFmtId="180" formatCode="_ * #,##0________\ ;_ * \-#,##0________\ ;_ * &quot;－&quot;________\ ;_ @_ "/>
    <numFmt numFmtId="181" formatCode="_ * #,##0_ ;_ * \-#,##0_ ;_ * &quot;…&quot;_ ;_ @_ "/>
    <numFmt numFmtId="182" formatCode="#,###"/>
    <numFmt numFmtId="183" formatCode="0_);[Red]\(0\)"/>
  </numFmts>
  <fonts count="41"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4" fillId="0" borderId="1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82" fontId="4" fillId="0" borderId="23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81" fontId="4" fillId="0" borderId="20" xfId="0" applyNumberFormat="1" applyFont="1" applyBorder="1" applyAlignment="1">
      <alignment vertical="center"/>
    </xf>
    <xf numFmtId="181" fontId="4" fillId="0" borderId="23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24" xfId="0" applyFont="1" applyBorder="1" applyAlignment="1">
      <alignment horizontal="center" vertical="distributed" textRotation="255" wrapText="1"/>
    </xf>
    <xf numFmtId="0" fontId="0" fillId="0" borderId="24" xfId="0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distributed" textRotation="255" wrapText="1"/>
    </xf>
    <xf numFmtId="0" fontId="2" fillId="0" borderId="25" xfId="0" applyFont="1" applyBorder="1" applyAlignment="1">
      <alignment horizontal="center" vertical="distributed" textRotation="255" wrapText="1"/>
    </xf>
    <xf numFmtId="0" fontId="3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9" sqref="D9"/>
    </sheetView>
  </sheetViews>
  <sheetFormatPr defaultColWidth="9.00390625" defaultRowHeight="12.75"/>
  <cols>
    <col min="1" max="1" width="11.25390625" style="0" customWidth="1"/>
    <col min="2" max="2" width="8.75390625" style="0" customWidth="1"/>
    <col min="3" max="3" width="9.00390625" style="0" bestFit="1" customWidth="1"/>
    <col min="4" max="4" width="7.75390625" style="0" customWidth="1"/>
    <col min="5" max="5" width="7.25390625" style="0" customWidth="1"/>
    <col min="6" max="6" width="6.375" style="0" customWidth="1"/>
    <col min="7" max="7" width="7.75390625" style="0" customWidth="1"/>
    <col min="8" max="8" width="6.25390625" style="0" customWidth="1"/>
    <col min="9" max="14" width="6.375" style="0" customWidth="1"/>
    <col min="15" max="17" width="6.625" style="0" customWidth="1"/>
    <col min="18" max="18" width="9.75390625" style="0" bestFit="1" customWidth="1"/>
  </cols>
  <sheetData>
    <row r="1" spans="1:17" ht="21" customHeight="1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ht="21" customHeight="1">
      <c r="P2" s="28" t="s">
        <v>27</v>
      </c>
    </row>
    <row r="3" spans="1:17" ht="21" customHeight="1">
      <c r="A3" s="5"/>
      <c r="B3" s="45" t="s">
        <v>14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9" t="s">
        <v>34</v>
      </c>
      <c r="P3" s="50"/>
      <c r="Q3" s="51"/>
    </row>
    <row r="4" spans="1:17" ht="21" customHeight="1">
      <c r="A4" s="6"/>
      <c r="B4" s="39" t="s">
        <v>26</v>
      </c>
      <c r="C4" s="39" t="s">
        <v>10</v>
      </c>
      <c r="D4" s="39" t="s">
        <v>11</v>
      </c>
      <c r="E4" s="39" t="s">
        <v>54</v>
      </c>
      <c r="F4" s="39" t="s">
        <v>13</v>
      </c>
      <c r="G4" s="39" t="s">
        <v>48</v>
      </c>
      <c r="H4" s="39" t="s">
        <v>12</v>
      </c>
      <c r="I4" s="39" t="s">
        <v>24</v>
      </c>
      <c r="J4" s="39" t="s">
        <v>23</v>
      </c>
      <c r="K4" s="39" t="s">
        <v>8</v>
      </c>
      <c r="L4" s="39" t="s">
        <v>45</v>
      </c>
      <c r="M4" s="39" t="s">
        <v>44</v>
      </c>
      <c r="N4" s="39" t="s">
        <v>9</v>
      </c>
      <c r="O4" s="39" t="s">
        <v>37</v>
      </c>
      <c r="P4" s="39" t="s">
        <v>36</v>
      </c>
      <c r="Q4" s="42" t="s">
        <v>35</v>
      </c>
    </row>
    <row r="5" spans="1:17" ht="54" customHeight="1">
      <c r="A5" s="7"/>
      <c r="B5" s="40"/>
      <c r="C5" s="40"/>
      <c r="D5" s="40"/>
      <c r="E5" s="40"/>
      <c r="F5" s="40"/>
      <c r="G5" s="40"/>
      <c r="H5" s="40"/>
      <c r="I5" s="40"/>
      <c r="J5" s="40"/>
      <c r="K5" s="41"/>
      <c r="L5" s="41"/>
      <c r="M5" s="40"/>
      <c r="N5" s="40"/>
      <c r="O5" s="40"/>
      <c r="P5" s="40"/>
      <c r="Q5" s="43"/>
    </row>
    <row r="6" spans="1:17" ht="6" customHeight="1">
      <c r="A6" s="15"/>
      <c r="B6" s="1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</row>
    <row r="7" spans="1:17" ht="13.5" customHeight="1">
      <c r="A7" s="1" t="s">
        <v>61</v>
      </c>
      <c r="B7" s="17">
        <v>4855</v>
      </c>
      <c r="C7" s="17">
        <v>4101</v>
      </c>
      <c r="D7" s="17">
        <v>555</v>
      </c>
      <c r="E7" s="25">
        <v>0</v>
      </c>
      <c r="F7" s="25">
        <v>0</v>
      </c>
      <c r="G7" s="25">
        <v>0</v>
      </c>
      <c r="H7" s="25">
        <v>0</v>
      </c>
      <c r="I7" s="17">
        <v>52</v>
      </c>
      <c r="J7" s="17">
        <v>5</v>
      </c>
      <c r="K7" s="25">
        <v>0</v>
      </c>
      <c r="L7" s="25">
        <v>0</v>
      </c>
      <c r="M7" s="17">
        <v>91</v>
      </c>
      <c r="N7" s="17">
        <v>51</v>
      </c>
      <c r="O7" s="17">
        <v>29</v>
      </c>
      <c r="P7" s="17">
        <v>26</v>
      </c>
      <c r="Q7" s="18">
        <v>0</v>
      </c>
    </row>
    <row r="8" spans="1:17" ht="13.5" customHeight="1">
      <c r="A8" s="1" t="s">
        <v>0</v>
      </c>
      <c r="B8" s="17">
        <v>5066</v>
      </c>
      <c r="C8" s="17">
        <v>4338</v>
      </c>
      <c r="D8" s="17">
        <v>540</v>
      </c>
      <c r="E8" s="25">
        <v>0</v>
      </c>
      <c r="F8" s="25">
        <v>0</v>
      </c>
      <c r="G8" s="25">
        <v>0</v>
      </c>
      <c r="H8" s="25">
        <v>0</v>
      </c>
      <c r="I8" s="17">
        <v>37</v>
      </c>
      <c r="J8" s="17">
        <v>6</v>
      </c>
      <c r="K8" s="25">
        <v>0</v>
      </c>
      <c r="L8" s="25">
        <v>0</v>
      </c>
      <c r="M8" s="17">
        <v>84</v>
      </c>
      <c r="N8" s="17">
        <v>61</v>
      </c>
      <c r="O8" s="17">
        <v>25</v>
      </c>
      <c r="P8" s="17">
        <v>18</v>
      </c>
      <c r="Q8" s="18">
        <v>0</v>
      </c>
    </row>
    <row r="9" spans="1:17" ht="13.5" customHeight="1">
      <c r="A9" s="1" t="s">
        <v>1</v>
      </c>
      <c r="B9" s="17">
        <v>5386</v>
      </c>
      <c r="C9" s="17">
        <v>4682</v>
      </c>
      <c r="D9" s="17">
        <v>525</v>
      </c>
      <c r="E9" s="25">
        <v>0</v>
      </c>
      <c r="F9" s="25">
        <v>0</v>
      </c>
      <c r="G9" s="25">
        <v>0</v>
      </c>
      <c r="H9" s="25">
        <v>0</v>
      </c>
      <c r="I9" s="17">
        <v>32</v>
      </c>
      <c r="J9" s="17">
        <v>3</v>
      </c>
      <c r="K9" s="25">
        <v>0</v>
      </c>
      <c r="L9" s="25">
        <v>0</v>
      </c>
      <c r="M9" s="17">
        <v>77</v>
      </c>
      <c r="N9" s="17">
        <v>67</v>
      </c>
      <c r="O9" s="17">
        <v>20</v>
      </c>
      <c r="P9" s="17">
        <v>26</v>
      </c>
      <c r="Q9" s="18">
        <v>1</v>
      </c>
    </row>
    <row r="10" spans="1:17" ht="13.5" customHeight="1">
      <c r="A10" s="1" t="s">
        <v>2</v>
      </c>
      <c r="B10" s="17">
        <v>5949</v>
      </c>
      <c r="C10" s="17">
        <v>5210</v>
      </c>
      <c r="D10" s="17">
        <v>448</v>
      </c>
      <c r="E10" s="25">
        <v>0</v>
      </c>
      <c r="F10" s="25">
        <v>0</v>
      </c>
      <c r="G10" s="25">
        <v>0</v>
      </c>
      <c r="H10" s="25">
        <v>0</v>
      </c>
      <c r="I10" s="17">
        <v>23</v>
      </c>
      <c r="J10" s="17">
        <v>8</v>
      </c>
      <c r="K10" s="25">
        <v>0</v>
      </c>
      <c r="L10" s="25">
        <v>0</v>
      </c>
      <c r="M10" s="17">
        <v>97</v>
      </c>
      <c r="N10" s="17">
        <v>163</v>
      </c>
      <c r="O10" s="17">
        <v>9</v>
      </c>
      <c r="P10" s="17">
        <v>19</v>
      </c>
      <c r="Q10" s="18">
        <v>0</v>
      </c>
    </row>
    <row r="11" spans="1:17" ht="13.5" customHeight="1">
      <c r="A11" s="1" t="s">
        <v>3</v>
      </c>
      <c r="B11" s="17">
        <v>6565</v>
      </c>
      <c r="C11" s="17">
        <v>5715</v>
      </c>
      <c r="D11" s="17">
        <v>585</v>
      </c>
      <c r="E11" s="25">
        <v>0</v>
      </c>
      <c r="F11" s="25">
        <v>0</v>
      </c>
      <c r="G11" s="17">
        <v>3</v>
      </c>
      <c r="H11" s="25">
        <v>0</v>
      </c>
      <c r="I11" s="17">
        <v>12</v>
      </c>
      <c r="J11" s="17">
        <v>8</v>
      </c>
      <c r="K11" s="25">
        <v>0</v>
      </c>
      <c r="L11" s="25">
        <v>0</v>
      </c>
      <c r="M11" s="17">
        <v>107</v>
      </c>
      <c r="N11" s="17">
        <v>135</v>
      </c>
      <c r="O11" s="17">
        <v>6</v>
      </c>
      <c r="P11" s="17">
        <v>20</v>
      </c>
      <c r="Q11" s="18">
        <v>0</v>
      </c>
    </row>
    <row r="12" spans="1:17" ht="13.5" customHeight="1">
      <c r="A12" s="1" t="s">
        <v>4</v>
      </c>
      <c r="B12" s="17">
        <v>6852</v>
      </c>
      <c r="C12" s="17">
        <v>5970</v>
      </c>
      <c r="D12" s="17">
        <v>566</v>
      </c>
      <c r="E12" s="25">
        <v>0</v>
      </c>
      <c r="F12" s="25">
        <v>0</v>
      </c>
      <c r="G12" s="17">
        <v>16</v>
      </c>
      <c r="H12" s="25">
        <v>0</v>
      </c>
      <c r="I12" s="17">
        <v>12</v>
      </c>
      <c r="J12" s="17">
        <v>4</v>
      </c>
      <c r="K12" s="25">
        <v>0</v>
      </c>
      <c r="L12" s="25">
        <v>0</v>
      </c>
      <c r="M12" s="17">
        <v>81</v>
      </c>
      <c r="N12" s="17">
        <v>203</v>
      </c>
      <c r="O12" s="17">
        <v>3</v>
      </c>
      <c r="P12" s="17">
        <v>12</v>
      </c>
      <c r="Q12" s="18">
        <v>0</v>
      </c>
    </row>
    <row r="13" spans="1:17" ht="13.5" customHeight="1">
      <c r="A13" s="1" t="s">
        <v>5</v>
      </c>
      <c r="B13" s="17">
        <v>7418</v>
      </c>
      <c r="C13" s="17">
        <v>6379</v>
      </c>
      <c r="D13" s="17">
        <v>667</v>
      </c>
      <c r="E13" s="25">
        <v>0</v>
      </c>
      <c r="F13" s="25">
        <v>0</v>
      </c>
      <c r="G13" s="17">
        <v>8</v>
      </c>
      <c r="H13" s="25">
        <v>0</v>
      </c>
      <c r="I13" s="17">
        <v>6</v>
      </c>
      <c r="J13" s="17">
        <v>10</v>
      </c>
      <c r="K13" s="25">
        <v>0</v>
      </c>
      <c r="L13" s="25">
        <v>0</v>
      </c>
      <c r="M13" s="17">
        <v>105</v>
      </c>
      <c r="N13" s="17">
        <v>243</v>
      </c>
      <c r="O13" s="17">
        <v>6</v>
      </c>
      <c r="P13" s="17">
        <v>12</v>
      </c>
      <c r="Q13" s="18">
        <v>0</v>
      </c>
    </row>
    <row r="14" spans="1:17" ht="13.5" customHeight="1">
      <c r="A14" s="1" t="s">
        <v>6</v>
      </c>
      <c r="B14" s="17">
        <v>8085</v>
      </c>
      <c r="C14" s="17">
        <v>6892</v>
      </c>
      <c r="D14" s="17">
        <v>710</v>
      </c>
      <c r="E14" s="25">
        <v>0</v>
      </c>
      <c r="F14" s="25">
        <v>0</v>
      </c>
      <c r="G14" s="17">
        <v>17</v>
      </c>
      <c r="H14" s="25">
        <v>0</v>
      </c>
      <c r="I14" s="17">
        <v>8</v>
      </c>
      <c r="J14" s="17">
        <v>17</v>
      </c>
      <c r="K14" s="25">
        <v>0</v>
      </c>
      <c r="L14" s="25">
        <v>0</v>
      </c>
      <c r="M14" s="17">
        <v>105</v>
      </c>
      <c r="N14" s="17">
        <v>336</v>
      </c>
      <c r="O14" s="17">
        <v>8</v>
      </c>
      <c r="P14" s="17">
        <v>16</v>
      </c>
      <c r="Q14" s="18">
        <v>0</v>
      </c>
    </row>
    <row r="15" spans="1:17" ht="13.5" customHeight="1">
      <c r="A15" s="29" t="s">
        <v>25</v>
      </c>
      <c r="B15" s="17">
        <v>8874</v>
      </c>
      <c r="C15" s="17">
        <v>7537</v>
      </c>
      <c r="D15" s="17">
        <v>752</v>
      </c>
      <c r="E15" s="25">
        <v>0</v>
      </c>
      <c r="F15" s="25">
        <v>41</v>
      </c>
      <c r="G15" s="17">
        <v>23</v>
      </c>
      <c r="H15" s="25">
        <v>112</v>
      </c>
      <c r="I15" s="17">
        <v>16</v>
      </c>
      <c r="J15" s="17">
        <v>28</v>
      </c>
      <c r="K15" s="25">
        <v>0</v>
      </c>
      <c r="L15" s="25">
        <v>0</v>
      </c>
      <c r="M15" s="17">
        <v>73</v>
      </c>
      <c r="N15" s="17">
        <v>292</v>
      </c>
      <c r="O15" s="17">
        <v>13</v>
      </c>
      <c r="P15" s="17">
        <v>32</v>
      </c>
      <c r="Q15" s="18">
        <v>1</v>
      </c>
    </row>
    <row r="16" spans="1:17" ht="13.5" customHeight="1">
      <c r="A16" s="31" t="s">
        <v>28</v>
      </c>
      <c r="B16" s="17">
        <v>9844</v>
      </c>
      <c r="C16" s="17">
        <v>8060</v>
      </c>
      <c r="D16" s="17">
        <v>884</v>
      </c>
      <c r="E16" s="25">
        <v>0</v>
      </c>
      <c r="F16" s="17">
        <v>168</v>
      </c>
      <c r="G16" s="17">
        <v>53</v>
      </c>
      <c r="H16" s="17">
        <v>127</v>
      </c>
      <c r="I16" s="17">
        <v>13</v>
      </c>
      <c r="J16" s="17">
        <v>22</v>
      </c>
      <c r="K16" s="25">
        <v>0</v>
      </c>
      <c r="L16" s="25">
        <v>0</v>
      </c>
      <c r="M16" s="17">
        <v>124</v>
      </c>
      <c r="N16" s="17">
        <v>393</v>
      </c>
      <c r="O16" s="17">
        <v>36</v>
      </c>
      <c r="P16" s="17">
        <v>53</v>
      </c>
      <c r="Q16" s="18">
        <v>6</v>
      </c>
    </row>
    <row r="17" spans="1:17" s="30" customFormat="1" ht="13.5" customHeight="1">
      <c r="A17" s="31" t="s">
        <v>31</v>
      </c>
      <c r="B17" s="17">
        <v>10986</v>
      </c>
      <c r="C17" s="17">
        <v>8697</v>
      </c>
      <c r="D17" s="17">
        <v>1145</v>
      </c>
      <c r="E17" s="25">
        <v>0</v>
      </c>
      <c r="F17" s="17">
        <v>286</v>
      </c>
      <c r="G17" s="17">
        <v>132</v>
      </c>
      <c r="H17" s="17">
        <v>199</v>
      </c>
      <c r="I17" s="17">
        <v>27</v>
      </c>
      <c r="J17" s="17">
        <v>27</v>
      </c>
      <c r="K17" s="25">
        <v>0</v>
      </c>
      <c r="L17" s="25">
        <v>0</v>
      </c>
      <c r="M17" s="17">
        <v>123</v>
      </c>
      <c r="N17" s="17">
        <v>350</v>
      </c>
      <c r="O17" s="17">
        <v>8</v>
      </c>
      <c r="P17" s="17">
        <v>41</v>
      </c>
      <c r="Q17" s="18">
        <v>3</v>
      </c>
    </row>
    <row r="18" spans="1:17" s="30" customFormat="1" ht="13.5" customHeight="1">
      <c r="A18" s="31" t="s">
        <v>42</v>
      </c>
      <c r="B18" s="17">
        <v>11961</v>
      </c>
      <c r="C18" s="17">
        <v>9322</v>
      </c>
      <c r="D18" s="17">
        <v>1263</v>
      </c>
      <c r="E18" s="35" t="s">
        <v>55</v>
      </c>
      <c r="F18" s="17">
        <v>460</v>
      </c>
      <c r="G18" s="17">
        <v>379</v>
      </c>
      <c r="H18" s="17">
        <v>84</v>
      </c>
      <c r="I18" s="25">
        <v>0</v>
      </c>
      <c r="J18" s="17">
        <v>43</v>
      </c>
      <c r="K18" s="25">
        <v>165</v>
      </c>
      <c r="L18" s="25">
        <v>49</v>
      </c>
      <c r="M18" s="17">
        <v>136</v>
      </c>
      <c r="N18" s="17">
        <v>60</v>
      </c>
      <c r="O18" s="25">
        <v>0</v>
      </c>
      <c r="P18" s="25">
        <v>0</v>
      </c>
      <c r="Q18" s="33">
        <v>0</v>
      </c>
    </row>
    <row r="19" spans="1:17" s="30" customFormat="1" ht="13.5" customHeight="1">
      <c r="A19" s="31" t="s">
        <v>50</v>
      </c>
      <c r="B19" s="17">
        <v>13019</v>
      </c>
      <c r="C19" s="17">
        <v>9953</v>
      </c>
      <c r="D19" s="17">
        <v>1438</v>
      </c>
      <c r="E19" s="25">
        <v>1</v>
      </c>
      <c r="F19" s="17">
        <v>478</v>
      </c>
      <c r="G19" s="17">
        <v>531</v>
      </c>
      <c r="H19" s="17">
        <v>109</v>
      </c>
      <c r="I19" s="25">
        <v>0</v>
      </c>
      <c r="J19" s="17">
        <v>47</v>
      </c>
      <c r="K19" s="25">
        <v>144</v>
      </c>
      <c r="L19" s="25">
        <v>59</v>
      </c>
      <c r="M19" s="17">
        <v>180</v>
      </c>
      <c r="N19" s="17">
        <v>79</v>
      </c>
      <c r="O19" s="25">
        <v>0</v>
      </c>
      <c r="P19" s="25">
        <v>0</v>
      </c>
      <c r="Q19" s="33">
        <v>0</v>
      </c>
    </row>
    <row r="20" spans="1:17" s="30" customFormat="1" ht="13.5" customHeight="1">
      <c r="A20" s="31" t="s">
        <v>52</v>
      </c>
      <c r="B20" s="27">
        <v>13739</v>
      </c>
      <c r="C20" s="27">
        <v>10527</v>
      </c>
      <c r="D20" s="27">
        <v>1717</v>
      </c>
      <c r="E20" s="27">
        <v>5</v>
      </c>
      <c r="F20" s="27">
        <v>401</v>
      </c>
      <c r="G20" s="27">
        <v>544</v>
      </c>
      <c r="H20" s="27">
        <v>114</v>
      </c>
      <c r="I20" s="25">
        <v>0</v>
      </c>
      <c r="J20" s="27">
        <v>19</v>
      </c>
      <c r="K20" s="34">
        <v>161</v>
      </c>
      <c r="L20" s="34">
        <v>45</v>
      </c>
      <c r="M20" s="27">
        <v>136</v>
      </c>
      <c r="N20" s="27">
        <v>70</v>
      </c>
      <c r="O20" s="25">
        <v>0</v>
      </c>
      <c r="P20" s="25">
        <v>0</v>
      </c>
      <c r="Q20" s="33">
        <v>0</v>
      </c>
    </row>
    <row r="21" spans="1:17" s="30" customFormat="1" ht="13.5" customHeight="1">
      <c r="A21" s="1" t="s">
        <v>56</v>
      </c>
      <c r="B21" s="27">
        <v>14615</v>
      </c>
      <c r="C21" s="27">
        <v>11172</v>
      </c>
      <c r="D21" s="27">
        <v>1938</v>
      </c>
      <c r="E21" s="27">
        <v>0</v>
      </c>
      <c r="F21" s="27">
        <v>380</v>
      </c>
      <c r="G21" s="27">
        <v>597</v>
      </c>
      <c r="H21" s="27">
        <v>131</v>
      </c>
      <c r="I21" s="25">
        <v>0</v>
      </c>
      <c r="J21" s="27">
        <v>14</v>
      </c>
      <c r="K21" s="34">
        <v>133</v>
      </c>
      <c r="L21" s="34">
        <v>38</v>
      </c>
      <c r="M21" s="27">
        <v>148</v>
      </c>
      <c r="N21" s="27">
        <v>64</v>
      </c>
      <c r="O21" s="25">
        <v>0</v>
      </c>
      <c r="P21" s="25">
        <v>0</v>
      </c>
      <c r="Q21" s="33">
        <v>0</v>
      </c>
    </row>
    <row r="22" spans="1:17" s="30" customFormat="1" ht="13.5" customHeight="1">
      <c r="A22" s="1" t="s">
        <v>57</v>
      </c>
      <c r="B22" s="27">
        <v>16073</v>
      </c>
      <c r="C22" s="27">
        <v>12045</v>
      </c>
      <c r="D22" s="27">
        <v>2088</v>
      </c>
      <c r="E22" s="27">
        <v>1</v>
      </c>
      <c r="F22" s="27">
        <v>495</v>
      </c>
      <c r="G22" s="27">
        <v>861</v>
      </c>
      <c r="H22" s="27">
        <v>93</v>
      </c>
      <c r="I22" s="25">
        <v>0</v>
      </c>
      <c r="J22" s="27">
        <v>18</v>
      </c>
      <c r="K22" s="34">
        <v>135</v>
      </c>
      <c r="L22" s="34">
        <v>31</v>
      </c>
      <c r="M22" s="27">
        <v>148</v>
      </c>
      <c r="N22" s="27">
        <v>158</v>
      </c>
      <c r="O22" s="25">
        <v>0</v>
      </c>
      <c r="P22" s="25">
        <v>0</v>
      </c>
      <c r="Q22" s="33">
        <v>0</v>
      </c>
    </row>
    <row r="23" spans="1:17" s="30" customFormat="1" ht="13.5" customHeight="1">
      <c r="A23" s="1" t="s">
        <v>58</v>
      </c>
      <c r="B23" s="27">
        <v>17213</v>
      </c>
      <c r="C23" s="27">
        <v>12583</v>
      </c>
      <c r="D23" s="27">
        <f>463+1940</f>
        <v>2403</v>
      </c>
      <c r="E23" s="27">
        <v>1</v>
      </c>
      <c r="F23" s="27">
        <f>75+494</f>
        <v>569</v>
      </c>
      <c r="G23" s="27">
        <f>397+239+305+25</f>
        <v>966</v>
      </c>
      <c r="H23" s="27">
        <f>52+7+57</f>
        <v>116</v>
      </c>
      <c r="I23" s="25">
        <v>0</v>
      </c>
      <c r="J23" s="27">
        <v>49</v>
      </c>
      <c r="K23" s="34">
        <v>139</v>
      </c>
      <c r="L23" s="34">
        <v>90</v>
      </c>
      <c r="M23" s="27">
        <v>140</v>
      </c>
      <c r="N23" s="27">
        <v>157</v>
      </c>
      <c r="O23" s="25">
        <v>0</v>
      </c>
      <c r="P23" s="25">
        <v>0</v>
      </c>
      <c r="Q23" s="33">
        <v>0</v>
      </c>
    </row>
    <row r="24" spans="1:18" s="30" customFormat="1" ht="13.5" customHeight="1">
      <c r="A24" s="1" t="s">
        <v>60</v>
      </c>
      <c r="B24" s="27">
        <v>18119</v>
      </c>
      <c r="C24" s="27">
        <v>12980</v>
      </c>
      <c r="D24" s="27">
        <v>2620</v>
      </c>
      <c r="E24" s="27">
        <v>0</v>
      </c>
      <c r="F24" s="27">
        <v>586</v>
      </c>
      <c r="G24" s="27">
        <v>1220</v>
      </c>
      <c r="H24" s="27">
        <v>145</v>
      </c>
      <c r="I24" s="25">
        <v>0</v>
      </c>
      <c r="J24" s="27">
        <v>39</v>
      </c>
      <c r="K24" s="34">
        <v>146</v>
      </c>
      <c r="L24" s="34">
        <v>87</v>
      </c>
      <c r="M24" s="27">
        <v>172</v>
      </c>
      <c r="N24" s="27">
        <v>124</v>
      </c>
      <c r="O24" s="25">
        <v>0</v>
      </c>
      <c r="P24" s="25">
        <v>0</v>
      </c>
      <c r="Q24" s="33">
        <v>0</v>
      </c>
      <c r="R24" s="36"/>
    </row>
    <row r="25" spans="1:18" ht="6" customHeight="1">
      <c r="A25" s="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7"/>
      <c r="P25" s="17"/>
      <c r="Q25" s="18"/>
      <c r="R25" s="36"/>
    </row>
    <row r="26" spans="1:18" ht="13.5" customHeight="1">
      <c r="A26" s="12" t="s">
        <v>18</v>
      </c>
      <c r="B26" s="17">
        <v>10502</v>
      </c>
      <c r="C26" s="17">
        <v>7710</v>
      </c>
      <c r="D26" s="17">
        <v>1637</v>
      </c>
      <c r="E26" s="17">
        <v>0</v>
      </c>
      <c r="F26" s="17">
        <f>44+248</f>
        <v>292</v>
      </c>
      <c r="G26" s="17">
        <f>187+139+185+14</f>
        <v>525</v>
      </c>
      <c r="H26" s="17">
        <f>29+3+22</f>
        <v>54</v>
      </c>
      <c r="I26" s="25">
        <v>0</v>
      </c>
      <c r="J26" s="17">
        <v>35</v>
      </c>
      <c r="K26" s="25">
        <v>14</v>
      </c>
      <c r="L26" s="25">
        <v>56</v>
      </c>
      <c r="M26" s="17">
        <v>99</v>
      </c>
      <c r="N26" s="17">
        <v>80</v>
      </c>
      <c r="O26" s="25">
        <v>0</v>
      </c>
      <c r="P26" s="25">
        <v>0</v>
      </c>
      <c r="Q26" s="33">
        <v>0</v>
      </c>
      <c r="R26" s="36"/>
    </row>
    <row r="27" spans="1:18" ht="13.5" customHeight="1">
      <c r="A27" s="12" t="s">
        <v>15</v>
      </c>
      <c r="B27" s="17">
        <v>1262</v>
      </c>
      <c r="C27" s="17">
        <v>900</v>
      </c>
      <c r="D27" s="17">
        <v>163</v>
      </c>
      <c r="E27" s="17">
        <v>0</v>
      </c>
      <c r="F27" s="17">
        <f>13+44</f>
        <v>57</v>
      </c>
      <c r="G27" s="17">
        <f>29+17+32+5</f>
        <v>83</v>
      </c>
      <c r="H27" s="17">
        <f>2+0+1</f>
        <v>3</v>
      </c>
      <c r="I27" s="25">
        <v>0</v>
      </c>
      <c r="J27" s="17">
        <v>2</v>
      </c>
      <c r="K27" s="25">
        <v>30</v>
      </c>
      <c r="L27" s="25">
        <v>2</v>
      </c>
      <c r="M27" s="17">
        <v>17</v>
      </c>
      <c r="N27" s="17">
        <v>5</v>
      </c>
      <c r="O27" s="25">
        <v>0</v>
      </c>
      <c r="P27" s="25">
        <v>0</v>
      </c>
      <c r="Q27" s="33">
        <v>0</v>
      </c>
      <c r="R27" s="36"/>
    </row>
    <row r="28" spans="1:18" ht="13.5" customHeight="1">
      <c r="A28" s="12" t="s">
        <v>19</v>
      </c>
      <c r="B28" s="17">
        <v>2442</v>
      </c>
      <c r="C28" s="17">
        <v>1559</v>
      </c>
      <c r="D28" s="17">
        <f>111+300</f>
        <v>411</v>
      </c>
      <c r="E28" s="17">
        <v>0</v>
      </c>
      <c r="F28" s="17">
        <f>14+91</f>
        <v>105</v>
      </c>
      <c r="G28" s="17">
        <f>77+64+85+5</f>
        <v>231</v>
      </c>
      <c r="H28" s="17">
        <f>19+5+23</f>
        <v>47</v>
      </c>
      <c r="I28" s="25">
        <v>0</v>
      </c>
      <c r="J28" s="17">
        <v>1</v>
      </c>
      <c r="K28" s="25">
        <v>42</v>
      </c>
      <c r="L28" s="25">
        <v>14</v>
      </c>
      <c r="M28" s="17">
        <v>17</v>
      </c>
      <c r="N28" s="17">
        <v>15</v>
      </c>
      <c r="O28" s="25">
        <v>0</v>
      </c>
      <c r="P28" s="25">
        <v>0</v>
      </c>
      <c r="Q28" s="33">
        <v>0</v>
      </c>
      <c r="R28" s="36"/>
    </row>
    <row r="29" spans="1:18" ht="13.5" customHeight="1">
      <c r="A29" s="12" t="s">
        <v>20</v>
      </c>
      <c r="B29" s="17">
        <v>1304</v>
      </c>
      <c r="C29" s="17">
        <v>993</v>
      </c>
      <c r="D29" s="17">
        <f>36+82</f>
        <v>118</v>
      </c>
      <c r="E29" s="17">
        <v>0</v>
      </c>
      <c r="F29" s="17">
        <f>8+45</f>
        <v>53</v>
      </c>
      <c r="G29" s="17">
        <f>30+26+36+5</f>
        <v>97</v>
      </c>
      <c r="H29" s="17">
        <f>5+0+6</f>
        <v>11</v>
      </c>
      <c r="I29" s="25">
        <v>0</v>
      </c>
      <c r="J29" s="17">
        <v>0</v>
      </c>
      <c r="K29" s="25">
        <v>19</v>
      </c>
      <c r="L29" s="25">
        <v>6</v>
      </c>
      <c r="M29" s="17">
        <v>0</v>
      </c>
      <c r="N29" s="17">
        <v>7</v>
      </c>
      <c r="O29" s="25">
        <v>0</v>
      </c>
      <c r="P29" s="25">
        <v>0</v>
      </c>
      <c r="Q29" s="33">
        <v>0</v>
      </c>
      <c r="R29" s="36"/>
    </row>
    <row r="30" spans="1:18" ht="13.5" customHeight="1">
      <c r="A30" s="13" t="s">
        <v>16</v>
      </c>
      <c r="B30" s="17">
        <v>670</v>
      </c>
      <c r="C30" s="17">
        <v>470</v>
      </c>
      <c r="D30" s="17">
        <f>11+66</f>
        <v>77</v>
      </c>
      <c r="E30" s="17">
        <v>0</v>
      </c>
      <c r="F30" s="17">
        <f>1+7</f>
        <v>8</v>
      </c>
      <c r="G30" s="17">
        <f>27+11+15+3</f>
        <v>56</v>
      </c>
      <c r="H30" s="17">
        <f>6+0+2</f>
        <v>8</v>
      </c>
      <c r="I30" s="25">
        <v>0</v>
      </c>
      <c r="J30" s="17">
        <v>1</v>
      </c>
      <c r="K30" s="25">
        <v>19</v>
      </c>
      <c r="L30" s="17">
        <v>1</v>
      </c>
      <c r="M30" s="17">
        <v>26</v>
      </c>
      <c r="N30" s="17">
        <v>4</v>
      </c>
      <c r="O30" s="25">
        <v>0</v>
      </c>
      <c r="P30" s="25">
        <v>0</v>
      </c>
      <c r="Q30" s="33">
        <v>0</v>
      </c>
      <c r="R30" s="36"/>
    </row>
    <row r="31" spans="1:18" ht="13.5" customHeight="1">
      <c r="A31" s="12" t="s">
        <v>21</v>
      </c>
      <c r="B31" s="17">
        <v>914</v>
      </c>
      <c r="C31" s="17">
        <v>650</v>
      </c>
      <c r="D31" s="17">
        <f>7+92</f>
        <v>99</v>
      </c>
      <c r="E31" s="17">
        <v>0</v>
      </c>
      <c r="F31" s="17">
        <f>5+18</f>
        <v>23</v>
      </c>
      <c r="G31" s="17">
        <f>41+25+33+0</f>
        <v>99</v>
      </c>
      <c r="H31" s="17">
        <f>0+0+5</f>
        <v>5</v>
      </c>
      <c r="I31" s="25">
        <v>0</v>
      </c>
      <c r="J31" s="17">
        <v>0</v>
      </c>
      <c r="K31" s="25">
        <v>17</v>
      </c>
      <c r="L31" s="25">
        <v>5</v>
      </c>
      <c r="M31" s="17">
        <v>13</v>
      </c>
      <c r="N31" s="17">
        <v>3</v>
      </c>
      <c r="O31" s="25">
        <v>0</v>
      </c>
      <c r="P31" s="25">
        <v>0</v>
      </c>
      <c r="Q31" s="33">
        <v>0</v>
      </c>
      <c r="R31" s="36"/>
    </row>
    <row r="32" spans="1:18" ht="13.5" customHeight="1">
      <c r="A32" s="14" t="s">
        <v>22</v>
      </c>
      <c r="B32" s="17">
        <v>514</v>
      </c>
      <c r="C32" s="17">
        <v>362</v>
      </c>
      <c r="D32" s="17">
        <f>14+32</f>
        <v>46</v>
      </c>
      <c r="E32" s="17">
        <v>0</v>
      </c>
      <c r="F32" s="17">
        <f>2+16</f>
        <v>18</v>
      </c>
      <c r="G32" s="17">
        <f>20+17+32+3</f>
        <v>72</v>
      </c>
      <c r="H32" s="17">
        <f>2+0+0</f>
        <v>2</v>
      </c>
      <c r="I32" s="25">
        <v>0</v>
      </c>
      <c r="J32" s="17">
        <v>0</v>
      </c>
      <c r="K32" s="25">
        <v>5</v>
      </c>
      <c r="L32" s="17">
        <v>0</v>
      </c>
      <c r="M32" s="17">
        <v>0</v>
      </c>
      <c r="N32" s="17">
        <v>9</v>
      </c>
      <c r="O32" s="25">
        <v>0</v>
      </c>
      <c r="P32" s="25">
        <v>0</v>
      </c>
      <c r="Q32" s="33">
        <v>0</v>
      </c>
      <c r="R32" s="36"/>
    </row>
    <row r="33" spans="1:18" ht="13.5" customHeight="1">
      <c r="A33" s="14" t="s">
        <v>17</v>
      </c>
      <c r="B33" s="17">
        <v>511</v>
      </c>
      <c r="C33" s="17">
        <v>336</v>
      </c>
      <c r="D33" s="17">
        <f>7+62</f>
        <v>69</v>
      </c>
      <c r="E33" s="17">
        <v>0</v>
      </c>
      <c r="F33" s="17">
        <f>3+27</f>
        <v>30</v>
      </c>
      <c r="G33" s="17">
        <f>18+21+17+1</f>
        <v>57</v>
      </c>
      <c r="H33" s="17">
        <f>6+0+9</f>
        <v>15</v>
      </c>
      <c r="I33" s="25">
        <v>0</v>
      </c>
      <c r="J33" s="17">
        <v>0</v>
      </c>
      <c r="K33" s="25">
        <v>0</v>
      </c>
      <c r="L33" s="25">
        <v>3</v>
      </c>
      <c r="M33" s="17">
        <v>0</v>
      </c>
      <c r="N33" s="17">
        <v>1</v>
      </c>
      <c r="O33" s="25">
        <v>0</v>
      </c>
      <c r="P33" s="25">
        <v>0</v>
      </c>
      <c r="Q33" s="33">
        <v>0</v>
      </c>
      <c r="R33" s="36"/>
    </row>
    <row r="34" spans="1:17" ht="6" customHeight="1">
      <c r="A34" s="9"/>
      <c r="B34" s="2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</row>
    <row r="35" spans="1:17" ht="12" customHeight="1">
      <c r="A35" s="1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16"/>
      <c r="P35" s="16"/>
      <c r="Q35" s="16"/>
    </row>
    <row r="36" spans="1:14" ht="15" customHeight="1">
      <c r="A36" s="21" t="s">
        <v>38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21" customHeight="1">
      <c r="A37" s="5"/>
      <c r="B37" s="45" t="s">
        <v>14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8"/>
    </row>
    <row r="38" spans="1:14" ht="21" customHeight="1">
      <c r="A38" s="6"/>
      <c r="B38" s="39" t="s">
        <v>26</v>
      </c>
      <c r="C38" s="39" t="s">
        <v>10</v>
      </c>
      <c r="D38" s="39" t="s">
        <v>11</v>
      </c>
      <c r="E38" s="39" t="s">
        <v>54</v>
      </c>
      <c r="F38" s="39" t="s">
        <v>13</v>
      </c>
      <c r="G38" s="39" t="s">
        <v>48</v>
      </c>
      <c r="H38" s="39" t="s">
        <v>12</v>
      </c>
      <c r="I38" s="39" t="s">
        <v>24</v>
      </c>
      <c r="J38" s="39" t="s">
        <v>23</v>
      </c>
      <c r="K38" s="39" t="s">
        <v>8</v>
      </c>
      <c r="L38" s="39" t="s">
        <v>45</v>
      </c>
      <c r="M38" s="39" t="s">
        <v>44</v>
      </c>
      <c r="N38" s="42" t="s">
        <v>9</v>
      </c>
    </row>
    <row r="39" spans="1:14" ht="54" customHeight="1">
      <c r="A39" s="7"/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41"/>
      <c r="M39" s="40"/>
      <c r="N39" s="43"/>
    </row>
    <row r="40" spans="1:14" ht="6" customHeight="1">
      <c r="A40" s="15"/>
      <c r="B40" s="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</row>
    <row r="41" spans="1:14" ht="13.5" customHeight="1">
      <c r="A41" s="1" t="s">
        <v>59</v>
      </c>
      <c r="B41" s="17">
        <v>64</v>
      </c>
      <c r="C41" s="17">
        <v>60</v>
      </c>
      <c r="D41" s="17">
        <v>3</v>
      </c>
      <c r="E41" s="25">
        <v>0</v>
      </c>
      <c r="F41" s="25">
        <v>0</v>
      </c>
      <c r="G41" s="25">
        <v>0</v>
      </c>
      <c r="H41" s="25">
        <v>0</v>
      </c>
      <c r="I41" s="17">
        <v>0</v>
      </c>
      <c r="J41" s="17">
        <v>0</v>
      </c>
      <c r="K41" s="25">
        <v>0</v>
      </c>
      <c r="L41" s="25">
        <v>0</v>
      </c>
      <c r="M41" s="17">
        <v>1</v>
      </c>
      <c r="N41" s="18">
        <v>0</v>
      </c>
    </row>
    <row r="42" spans="1:14" ht="13.5" customHeight="1">
      <c r="A42" s="1" t="s">
        <v>0</v>
      </c>
      <c r="B42" s="17">
        <v>66</v>
      </c>
      <c r="C42" s="17">
        <v>63</v>
      </c>
      <c r="D42" s="17">
        <v>3</v>
      </c>
      <c r="E42" s="25">
        <v>0</v>
      </c>
      <c r="F42" s="25">
        <v>0</v>
      </c>
      <c r="G42" s="25">
        <v>0</v>
      </c>
      <c r="H42" s="25">
        <v>0</v>
      </c>
      <c r="I42" s="17">
        <v>0</v>
      </c>
      <c r="J42" s="17">
        <v>0</v>
      </c>
      <c r="K42" s="25">
        <v>0</v>
      </c>
      <c r="L42" s="25">
        <v>0</v>
      </c>
      <c r="M42" s="17">
        <v>0</v>
      </c>
      <c r="N42" s="18">
        <v>0</v>
      </c>
    </row>
    <row r="43" spans="1:14" ht="13.5" customHeight="1">
      <c r="A43" s="1" t="s">
        <v>1</v>
      </c>
      <c r="B43" s="17">
        <v>87</v>
      </c>
      <c r="C43" s="17">
        <v>83</v>
      </c>
      <c r="D43" s="17">
        <v>4</v>
      </c>
      <c r="E43" s="25">
        <v>0</v>
      </c>
      <c r="F43" s="25">
        <v>0</v>
      </c>
      <c r="G43" s="25">
        <v>0</v>
      </c>
      <c r="H43" s="25">
        <v>0</v>
      </c>
      <c r="I43" s="17">
        <v>0</v>
      </c>
      <c r="J43" s="17">
        <v>0</v>
      </c>
      <c r="K43" s="25">
        <v>0</v>
      </c>
      <c r="L43" s="25">
        <v>0</v>
      </c>
      <c r="M43" s="17">
        <v>0</v>
      </c>
      <c r="N43" s="18">
        <v>0</v>
      </c>
    </row>
    <row r="44" spans="1:14" ht="13.5" customHeight="1">
      <c r="A44" s="1" t="s">
        <v>2</v>
      </c>
      <c r="B44" s="17">
        <v>118</v>
      </c>
      <c r="C44" s="17">
        <v>113</v>
      </c>
      <c r="D44" s="17">
        <v>1</v>
      </c>
      <c r="E44" s="25">
        <v>0</v>
      </c>
      <c r="F44" s="25">
        <v>0</v>
      </c>
      <c r="G44" s="25">
        <v>0</v>
      </c>
      <c r="H44" s="25">
        <v>0</v>
      </c>
      <c r="I44" s="17">
        <v>0</v>
      </c>
      <c r="J44" s="17">
        <v>0</v>
      </c>
      <c r="K44" s="25">
        <v>0</v>
      </c>
      <c r="L44" s="25">
        <v>0</v>
      </c>
      <c r="M44" s="17">
        <v>0</v>
      </c>
      <c r="N44" s="18">
        <v>4</v>
      </c>
    </row>
    <row r="45" spans="1:14" ht="13.5" customHeight="1">
      <c r="A45" s="1" t="s">
        <v>3</v>
      </c>
      <c r="B45" s="17">
        <v>143</v>
      </c>
      <c r="C45" s="17">
        <v>137</v>
      </c>
      <c r="D45" s="17">
        <v>1</v>
      </c>
      <c r="E45" s="25">
        <v>0</v>
      </c>
      <c r="F45" s="25">
        <v>0</v>
      </c>
      <c r="G45" s="17">
        <v>0</v>
      </c>
      <c r="H45" s="25">
        <v>0</v>
      </c>
      <c r="I45" s="17">
        <v>0</v>
      </c>
      <c r="J45" s="17">
        <v>0</v>
      </c>
      <c r="K45" s="25">
        <v>0</v>
      </c>
      <c r="L45" s="25">
        <v>0</v>
      </c>
      <c r="M45" s="17">
        <v>0</v>
      </c>
      <c r="N45" s="18">
        <v>5</v>
      </c>
    </row>
    <row r="46" spans="1:14" ht="13.5" customHeight="1">
      <c r="A46" s="1" t="s">
        <v>4</v>
      </c>
      <c r="B46" s="17">
        <v>155</v>
      </c>
      <c r="C46" s="17">
        <v>150</v>
      </c>
      <c r="D46" s="17">
        <v>3</v>
      </c>
      <c r="E46" s="25">
        <v>0</v>
      </c>
      <c r="F46" s="25">
        <v>0</v>
      </c>
      <c r="G46" s="17">
        <v>0</v>
      </c>
      <c r="H46" s="25">
        <v>0</v>
      </c>
      <c r="I46" s="17">
        <v>0</v>
      </c>
      <c r="J46" s="17">
        <v>0</v>
      </c>
      <c r="K46" s="25">
        <v>0</v>
      </c>
      <c r="L46" s="25">
        <v>0</v>
      </c>
      <c r="M46" s="17">
        <v>1</v>
      </c>
      <c r="N46" s="18">
        <v>1</v>
      </c>
    </row>
    <row r="47" spans="1:14" ht="13.5" customHeight="1">
      <c r="A47" s="1" t="s">
        <v>5</v>
      </c>
      <c r="B47" s="17">
        <v>166</v>
      </c>
      <c r="C47" s="17">
        <v>154</v>
      </c>
      <c r="D47" s="17">
        <v>8</v>
      </c>
      <c r="E47" s="25">
        <v>0</v>
      </c>
      <c r="F47" s="25">
        <v>0</v>
      </c>
      <c r="G47" s="17">
        <v>0</v>
      </c>
      <c r="H47" s="25">
        <v>0</v>
      </c>
      <c r="I47" s="17">
        <v>0</v>
      </c>
      <c r="J47" s="17">
        <v>0</v>
      </c>
      <c r="K47" s="25">
        <v>0</v>
      </c>
      <c r="L47" s="25">
        <v>0</v>
      </c>
      <c r="M47" s="17">
        <v>2</v>
      </c>
      <c r="N47" s="18">
        <v>2</v>
      </c>
    </row>
    <row r="48" spans="1:14" ht="13.5" customHeight="1">
      <c r="A48" s="1" t="s">
        <v>6</v>
      </c>
      <c r="B48" s="17">
        <v>178</v>
      </c>
      <c r="C48" s="17">
        <v>164</v>
      </c>
      <c r="D48" s="17">
        <v>9</v>
      </c>
      <c r="E48" s="25">
        <v>0</v>
      </c>
      <c r="F48" s="25">
        <v>0</v>
      </c>
      <c r="G48" s="17">
        <v>1</v>
      </c>
      <c r="H48" s="25">
        <v>0</v>
      </c>
      <c r="I48" s="17">
        <v>0</v>
      </c>
      <c r="J48" s="17">
        <v>0</v>
      </c>
      <c r="K48" s="25">
        <v>0</v>
      </c>
      <c r="L48" s="25">
        <v>0</v>
      </c>
      <c r="M48" s="17">
        <v>2</v>
      </c>
      <c r="N48" s="18">
        <v>2</v>
      </c>
    </row>
    <row r="49" spans="1:14" ht="13.5" customHeight="1">
      <c r="A49" s="1" t="s">
        <v>7</v>
      </c>
      <c r="B49" s="17">
        <v>206</v>
      </c>
      <c r="C49" s="17">
        <v>188</v>
      </c>
      <c r="D49" s="17">
        <v>5</v>
      </c>
      <c r="E49" s="25">
        <v>0</v>
      </c>
      <c r="F49" s="25">
        <v>0</v>
      </c>
      <c r="G49" s="17">
        <v>1</v>
      </c>
      <c r="H49" s="25">
        <v>2</v>
      </c>
      <c r="I49" s="17">
        <v>1</v>
      </c>
      <c r="J49" s="17">
        <v>0</v>
      </c>
      <c r="K49" s="25">
        <v>0</v>
      </c>
      <c r="L49" s="25">
        <v>0</v>
      </c>
      <c r="M49" s="17">
        <v>0</v>
      </c>
      <c r="N49" s="18">
        <v>9</v>
      </c>
    </row>
    <row r="50" spans="1:14" ht="13.5" customHeight="1">
      <c r="A50" s="1" t="s">
        <v>28</v>
      </c>
      <c r="B50" s="17">
        <f>SUM(C50:N50)</f>
        <v>249</v>
      </c>
      <c r="C50" s="17">
        <v>213</v>
      </c>
      <c r="D50" s="17">
        <v>13</v>
      </c>
      <c r="E50" s="25">
        <v>0</v>
      </c>
      <c r="F50" s="25">
        <v>0</v>
      </c>
      <c r="G50" s="17">
        <v>2</v>
      </c>
      <c r="H50" s="25">
        <v>2</v>
      </c>
      <c r="I50" s="17">
        <v>0</v>
      </c>
      <c r="J50" s="17">
        <v>1</v>
      </c>
      <c r="K50" s="25">
        <v>0</v>
      </c>
      <c r="L50" s="25">
        <v>0</v>
      </c>
      <c r="M50" s="17">
        <v>3</v>
      </c>
      <c r="N50" s="18">
        <v>15</v>
      </c>
    </row>
    <row r="51" spans="1:14" ht="13.5" customHeight="1">
      <c r="A51" s="1" t="s">
        <v>32</v>
      </c>
      <c r="B51" s="17">
        <v>329</v>
      </c>
      <c r="C51" s="17">
        <v>282</v>
      </c>
      <c r="D51" s="17">
        <v>16</v>
      </c>
      <c r="E51" s="25">
        <v>0</v>
      </c>
      <c r="F51" s="25">
        <v>3</v>
      </c>
      <c r="G51" s="17">
        <v>6</v>
      </c>
      <c r="H51" s="25">
        <v>6</v>
      </c>
      <c r="I51" s="17">
        <v>2</v>
      </c>
      <c r="J51" s="17">
        <v>1</v>
      </c>
      <c r="K51" s="25">
        <v>0</v>
      </c>
      <c r="L51" s="25">
        <v>0</v>
      </c>
      <c r="M51" s="17">
        <v>1</v>
      </c>
      <c r="N51" s="18">
        <v>12</v>
      </c>
    </row>
    <row r="52" spans="1:14" ht="13.5" customHeight="1">
      <c r="A52" s="1" t="s">
        <v>43</v>
      </c>
      <c r="B52" s="17">
        <f>SUM(C52:N52)</f>
        <v>375</v>
      </c>
      <c r="C52" s="17">
        <v>321</v>
      </c>
      <c r="D52" s="17">
        <v>18</v>
      </c>
      <c r="E52" s="17">
        <v>0</v>
      </c>
      <c r="F52" s="25">
        <v>2</v>
      </c>
      <c r="G52" s="17">
        <v>15</v>
      </c>
      <c r="H52" s="25">
        <v>7</v>
      </c>
      <c r="I52" s="25">
        <v>0</v>
      </c>
      <c r="J52" s="17">
        <v>0</v>
      </c>
      <c r="K52" s="17">
        <v>0</v>
      </c>
      <c r="L52" s="17">
        <v>0</v>
      </c>
      <c r="M52" s="17">
        <v>3</v>
      </c>
      <c r="N52" s="18">
        <v>9</v>
      </c>
    </row>
    <row r="53" spans="1:14" ht="13.5" customHeight="1">
      <c r="A53" s="1" t="s">
        <v>51</v>
      </c>
      <c r="B53" s="17">
        <f>SUM(C53:N53)</f>
        <v>465</v>
      </c>
      <c r="C53" s="17">
        <v>402</v>
      </c>
      <c r="D53" s="17">
        <v>18</v>
      </c>
      <c r="E53" s="17">
        <v>0</v>
      </c>
      <c r="F53" s="25">
        <v>4</v>
      </c>
      <c r="G53" s="17">
        <v>23</v>
      </c>
      <c r="H53" s="25">
        <v>4</v>
      </c>
      <c r="I53" s="25">
        <v>0</v>
      </c>
      <c r="J53" s="17">
        <v>1</v>
      </c>
      <c r="K53" s="17">
        <v>0</v>
      </c>
      <c r="L53" s="17">
        <v>0</v>
      </c>
      <c r="M53" s="17">
        <v>6</v>
      </c>
      <c r="N53" s="18">
        <v>7</v>
      </c>
    </row>
    <row r="54" spans="1:14" ht="13.5" customHeight="1">
      <c r="A54" s="1" t="s">
        <v>53</v>
      </c>
      <c r="B54" s="17">
        <v>490</v>
      </c>
      <c r="C54" s="17">
        <v>422</v>
      </c>
      <c r="D54" s="17">
        <v>18</v>
      </c>
      <c r="E54" s="17">
        <v>0</v>
      </c>
      <c r="F54" s="25">
        <v>6</v>
      </c>
      <c r="G54" s="17">
        <v>29</v>
      </c>
      <c r="H54" s="25">
        <v>5</v>
      </c>
      <c r="I54" s="25">
        <v>0</v>
      </c>
      <c r="J54" s="17">
        <v>1</v>
      </c>
      <c r="K54" s="17">
        <v>0</v>
      </c>
      <c r="L54" s="17">
        <v>0</v>
      </c>
      <c r="M54" s="17">
        <v>1</v>
      </c>
      <c r="N54" s="18">
        <v>8</v>
      </c>
    </row>
    <row r="55" spans="1:14" ht="13.5" customHeight="1">
      <c r="A55" s="1" t="s">
        <v>56</v>
      </c>
      <c r="B55" s="17">
        <v>643</v>
      </c>
      <c r="C55" s="17">
        <v>567</v>
      </c>
      <c r="D55" s="17">
        <v>27</v>
      </c>
      <c r="E55" s="17">
        <v>0</v>
      </c>
      <c r="F55" s="25">
        <v>8</v>
      </c>
      <c r="G55" s="17">
        <v>31</v>
      </c>
      <c r="H55" s="25">
        <v>5</v>
      </c>
      <c r="I55" s="25">
        <v>0</v>
      </c>
      <c r="J55" s="17">
        <v>0</v>
      </c>
      <c r="K55" s="17">
        <v>0</v>
      </c>
      <c r="L55" s="17">
        <v>0</v>
      </c>
      <c r="M55" s="17">
        <v>3</v>
      </c>
      <c r="N55" s="18">
        <v>2</v>
      </c>
    </row>
    <row r="56" spans="1:14" ht="13.5" customHeight="1">
      <c r="A56" s="1" t="s">
        <v>57</v>
      </c>
      <c r="B56" s="17">
        <v>759</v>
      </c>
      <c r="C56" s="17">
        <v>685</v>
      </c>
      <c r="D56" s="17">
        <v>14</v>
      </c>
      <c r="E56" s="17">
        <v>0</v>
      </c>
      <c r="F56" s="25">
        <v>3</v>
      </c>
      <c r="G56" s="17">
        <v>36</v>
      </c>
      <c r="H56" s="25">
        <v>2</v>
      </c>
      <c r="I56" s="25">
        <v>0</v>
      </c>
      <c r="J56" s="17">
        <v>0</v>
      </c>
      <c r="K56" s="17">
        <v>0</v>
      </c>
      <c r="L56" s="17">
        <v>0</v>
      </c>
      <c r="M56" s="17">
        <v>8</v>
      </c>
      <c r="N56" s="18">
        <v>11</v>
      </c>
    </row>
    <row r="57" spans="1:14" ht="13.5" customHeight="1">
      <c r="A57" s="1" t="s">
        <v>58</v>
      </c>
      <c r="B57" s="17">
        <v>956</v>
      </c>
      <c r="C57" s="17">
        <v>831</v>
      </c>
      <c r="D57" s="17">
        <f>17+24</f>
        <v>41</v>
      </c>
      <c r="E57" s="17">
        <v>0</v>
      </c>
      <c r="F57" s="25">
        <f>2+8</f>
        <v>10</v>
      </c>
      <c r="G57" s="17">
        <f>29+17+10</f>
        <v>56</v>
      </c>
      <c r="H57" s="25">
        <f>1+5</f>
        <v>6</v>
      </c>
      <c r="I57" s="25">
        <v>0</v>
      </c>
      <c r="J57" s="17">
        <v>1</v>
      </c>
      <c r="K57" s="17">
        <v>0</v>
      </c>
      <c r="L57" s="17">
        <v>1</v>
      </c>
      <c r="M57" s="17">
        <v>6</v>
      </c>
      <c r="N57" s="18">
        <v>4</v>
      </c>
    </row>
    <row r="58" spans="1:15" ht="13.5" customHeight="1">
      <c r="A58" s="1" t="s">
        <v>60</v>
      </c>
      <c r="B58" s="17">
        <v>1024</v>
      </c>
      <c r="C58" s="17">
        <v>890</v>
      </c>
      <c r="D58" s="17">
        <f>22+20</f>
        <v>42</v>
      </c>
      <c r="E58" s="17">
        <v>0</v>
      </c>
      <c r="F58" s="25">
        <f>4+11</f>
        <v>15</v>
      </c>
      <c r="G58" s="17">
        <f>38+12+11+1</f>
        <v>62</v>
      </c>
      <c r="H58" s="25">
        <f>1+0+2</f>
        <v>3</v>
      </c>
      <c r="I58" s="25">
        <v>0</v>
      </c>
      <c r="J58" s="17">
        <v>2</v>
      </c>
      <c r="K58" s="17">
        <v>1</v>
      </c>
      <c r="L58" s="17">
        <v>0</v>
      </c>
      <c r="M58" s="17">
        <v>7</v>
      </c>
      <c r="N58" s="18">
        <v>2</v>
      </c>
      <c r="O58" s="38"/>
    </row>
    <row r="59" spans="1:14" ht="6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4"/>
    </row>
    <row r="60" s="32" customFormat="1" ht="18" customHeight="1">
      <c r="A60" s="32" t="s">
        <v>33</v>
      </c>
    </row>
    <row r="61" s="32" customFormat="1" ht="15" customHeight="1">
      <c r="A61" s="32" t="s">
        <v>41</v>
      </c>
    </row>
    <row r="62" s="32" customFormat="1" ht="15" customHeight="1">
      <c r="A62" s="32" t="s">
        <v>30</v>
      </c>
    </row>
    <row r="63" s="32" customFormat="1" ht="15" customHeight="1">
      <c r="A63" s="32" t="s">
        <v>39</v>
      </c>
    </row>
    <row r="64" s="32" customFormat="1" ht="15" customHeight="1">
      <c r="A64" s="32" t="s">
        <v>40</v>
      </c>
    </row>
    <row r="65" s="32" customFormat="1" ht="15" customHeight="1">
      <c r="A65" s="32" t="s">
        <v>46</v>
      </c>
    </row>
    <row r="66" s="32" customFormat="1" ht="15" customHeight="1">
      <c r="A66" s="32" t="s">
        <v>47</v>
      </c>
    </row>
    <row r="67" ht="15" customHeight="1">
      <c r="A67" s="32" t="s">
        <v>29</v>
      </c>
    </row>
  </sheetData>
  <sheetProtection/>
  <mergeCells count="33">
    <mergeCell ref="A1:Q1"/>
    <mergeCell ref="B3:N3"/>
    <mergeCell ref="B37:N37"/>
    <mergeCell ref="O3:Q3"/>
    <mergeCell ref="Q4:Q5"/>
    <mergeCell ref="F4:F5"/>
    <mergeCell ref="P4:P5"/>
    <mergeCell ref="E38:E39"/>
    <mergeCell ref="O4:O5"/>
    <mergeCell ref="J4:J5"/>
    <mergeCell ref="M38:M39"/>
    <mergeCell ref="N38:N39"/>
    <mergeCell ref="K4:K5"/>
    <mergeCell ref="J38:J39"/>
    <mergeCell ref="L4:L5"/>
    <mergeCell ref="K38:K39"/>
    <mergeCell ref="G4:G5"/>
    <mergeCell ref="M4:M5"/>
    <mergeCell ref="N4:N5"/>
    <mergeCell ref="L38:L39"/>
    <mergeCell ref="G38:G39"/>
    <mergeCell ref="H38:H39"/>
    <mergeCell ref="I38:I39"/>
    <mergeCell ref="B38:B39"/>
    <mergeCell ref="B4:B5"/>
    <mergeCell ref="I4:I5"/>
    <mergeCell ref="C4:C5"/>
    <mergeCell ref="D4:D5"/>
    <mergeCell ref="H4:H5"/>
    <mergeCell ref="C38:C39"/>
    <mergeCell ref="D38:D39"/>
    <mergeCell ref="E4:E5"/>
    <mergeCell ref="F38:F39"/>
  </mergeCells>
  <printOptions horizontalCentered="1"/>
  <pageMargins left="0.3937007874015748" right="0.3937007874015748" top="0.3937007874015748" bottom="0.15748031496062992" header="0.6692913385826772" footer="0.5118110236220472"/>
  <pageSetup horizontalDpi="600" verticalDpi="600" orientation="portrait" paperSize="9" scale="85" r:id="rId1"/>
  <ignoredErrors>
    <ignoredError sqref="A25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2016-10-31T07:13:38Z</cp:lastPrinted>
  <dcterms:created xsi:type="dcterms:W3CDTF">1998-02-21T04:51:04Z</dcterms:created>
  <dcterms:modified xsi:type="dcterms:W3CDTF">2016-12-07T07:37:12Z</dcterms:modified>
  <cp:category/>
  <cp:version/>
  <cp:contentType/>
  <cp:contentStatus/>
</cp:coreProperties>
</file>